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11655" activeTab="4"/>
  </bookViews>
  <sheets>
    <sheet name="歲入平衡表" sheetId="1" r:id="rId1"/>
    <sheet name="歲出平衡表" sheetId="2" r:id="rId2"/>
    <sheet name="歲出現金出納表" sheetId="4" r:id="rId3"/>
    <sheet name="歲入現金出納表" sheetId="3" r:id="rId4"/>
    <sheet name="經費累計" sheetId="5" r:id="rId5"/>
  </sheets>
  <externalReferences>
    <externalReference r:id="rId6"/>
    <externalReference r:id="rId7"/>
    <externalReference r:id="rId8"/>
  </externalReferences>
  <definedNames>
    <definedName name="_xlnm.Print_Area" localSheetId="1">歲出平衡表!$A$1:$D$45</definedName>
    <definedName name="_xlnm.Print_Area" localSheetId="2">歲出現金出納表!$A$1:$D$83</definedName>
    <definedName name="_xlnm.Print_Titles" localSheetId="1">歲出平衡表!$1:$4</definedName>
    <definedName name="_xlnm.Print_Titles" localSheetId="2">歲出現金出納表!$1:$5</definedName>
    <definedName name="_xlnm.Print_Titles" localSheetId="4">經費累計!$1:$6</definedName>
    <definedName name="經常門">#REF!</definedName>
  </definedNames>
  <calcPr calcId="145621"/>
</workbook>
</file>

<file path=xl/calcChain.xml><?xml version="1.0" encoding="utf-8"?>
<calcChain xmlns="http://schemas.openxmlformats.org/spreadsheetml/2006/main">
  <c r="G287" i="5" l="1"/>
  <c r="F287" i="5"/>
  <c r="M286" i="5"/>
  <c r="L286" i="5"/>
  <c r="K286" i="5"/>
  <c r="G286" i="5"/>
  <c r="F286" i="5"/>
  <c r="E286" i="5"/>
  <c r="M285" i="5"/>
  <c r="L285" i="5"/>
  <c r="K285" i="5"/>
  <c r="H285" i="5"/>
  <c r="G285" i="5"/>
  <c r="F285" i="5"/>
  <c r="E285" i="5"/>
  <c r="G283" i="5"/>
  <c r="F283" i="5"/>
  <c r="M282" i="5"/>
  <c r="L282" i="5"/>
  <c r="K282" i="5"/>
  <c r="G282" i="5"/>
  <c r="F282" i="5"/>
  <c r="E282" i="5"/>
  <c r="M281" i="5"/>
  <c r="L281" i="5"/>
  <c r="K281" i="5"/>
  <c r="H281" i="5"/>
  <c r="G281" i="5"/>
  <c r="F281" i="5"/>
  <c r="E281" i="5"/>
  <c r="G279" i="5"/>
  <c r="F279" i="5"/>
  <c r="M278" i="5"/>
  <c r="L278" i="5"/>
  <c r="K278" i="5"/>
  <c r="G278" i="5"/>
  <c r="F278" i="5"/>
  <c r="E278" i="5"/>
  <c r="M277" i="5"/>
  <c r="L277" i="5"/>
  <c r="K277" i="5"/>
  <c r="H277" i="5"/>
  <c r="G277" i="5"/>
  <c r="F277" i="5"/>
  <c r="E277" i="5"/>
  <c r="G275" i="5"/>
  <c r="F275" i="5"/>
  <c r="M274" i="5"/>
  <c r="L274" i="5"/>
  <c r="K274" i="5"/>
  <c r="G274" i="5"/>
  <c r="F274" i="5"/>
  <c r="E274" i="5"/>
  <c r="M273" i="5"/>
  <c r="L273" i="5"/>
  <c r="K273" i="5"/>
  <c r="H273" i="5"/>
  <c r="G273" i="5"/>
  <c r="F273" i="5"/>
  <c r="E273" i="5"/>
  <c r="G270" i="5"/>
  <c r="F270" i="5"/>
  <c r="M269" i="5"/>
  <c r="L269" i="5"/>
  <c r="K269" i="5"/>
  <c r="G269" i="5"/>
  <c r="F269" i="5"/>
  <c r="E269" i="5"/>
  <c r="M268" i="5"/>
  <c r="L268" i="5"/>
  <c r="K268" i="5"/>
  <c r="H268" i="5"/>
  <c r="G268" i="5"/>
  <c r="F268" i="5"/>
  <c r="E268" i="5"/>
  <c r="G266" i="5"/>
  <c r="F266" i="5"/>
  <c r="M265" i="5"/>
  <c r="L265" i="5"/>
  <c r="K265" i="5"/>
  <c r="G265" i="5"/>
  <c r="F265" i="5"/>
  <c r="E265" i="5"/>
  <c r="M264" i="5"/>
  <c r="L264" i="5"/>
  <c r="K264" i="5"/>
  <c r="H264" i="5"/>
  <c r="G264" i="5"/>
  <c r="F264" i="5"/>
  <c r="E264" i="5"/>
  <c r="G262" i="5"/>
  <c r="F262" i="5"/>
  <c r="M261" i="5"/>
  <c r="L261" i="5"/>
  <c r="K261" i="5"/>
  <c r="G261" i="5"/>
  <c r="F261" i="5"/>
  <c r="E261" i="5"/>
  <c r="M260" i="5"/>
  <c r="L260" i="5"/>
  <c r="K260" i="5"/>
  <c r="H260" i="5"/>
  <c r="G260" i="5"/>
  <c r="F260" i="5"/>
  <c r="E260" i="5"/>
  <c r="G257" i="5"/>
  <c r="F257" i="5"/>
  <c r="M256" i="5"/>
  <c r="L256" i="5"/>
  <c r="K256" i="5"/>
  <c r="G256" i="5"/>
  <c r="F256" i="5"/>
  <c r="E256" i="5"/>
  <c r="M255" i="5"/>
  <c r="L255" i="5"/>
  <c r="K255" i="5"/>
  <c r="H255" i="5"/>
  <c r="G255" i="5"/>
  <c r="F255" i="5"/>
  <c r="E255" i="5"/>
  <c r="G253" i="5"/>
  <c r="F253" i="5"/>
  <c r="M252" i="5"/>
  <c r="L252" i="5"/>
  <c r="K252" i="5"/>
  <c r="G252" i="5"/>
  <c r="F252" i="5"/>
  <c r="E252" i="5"/>
  <c r="M251" i="5"/>
  <c r="L251" i="5"/>
  <c r="K251" i="5"/>
  <c r="H251" i="5"/>
  <c r="G251" i="5"/>
  <c r="F251" i="5"/>
  <c r="E251" i="5"/>
  <c r="G249" i="5"/>
  <c r="F249" i="5"/>
  <c r="L248" i="5"/>
  <c r="K248" i="5"/>
  <c r="G248" i="5"/>
  <c r="F248" i="5"/>
  <c r="E248" i="5"/>
  <c r="M247" i="5"/>
  <c r="L247" i="5"/>
  <c r="K247" i="5"/>
  <c r="H247" i="5"/>
  <c r="G247" i="5"/>
  <c r="F247" i="5"/>
  <c r="E247" i="5"/>
  <c r="G245" i="5"/>
  <c r="F245" i="5"/>
  <c r="M244" i="5"/>
  <c r="L244" i="5"/>
  <c r="K244" i="5"/>
  <c r="G244" i="5"/>
  <c r="F244" i="5"/>
  <c r="E244" i="5"/>
  <c r="B244" i="5"/>
  <c r="M243" i="5"/>
  <c r="L243" i="5"/>
  <c r="K243" i="5"/>
  <c r="H243" i="5"/>
  <c r="G243" i="5"/>
  <c r="F243" i="5"/>
  <c r="E243" i="5"/>
  <c r="G241" i="5"/>
  <c r="F241" i="5"/>
  <c r="M240" i="5"/>
  <c r="L240" i="5"/>
  <c r="K240" i="5"/>
  <c r="G240" i="5"/>
  <c r="F240" i="5"/>
  <c r="M239" i="5"/>
  <c r="L239" i="5"/>
  <c r="K239" i="5"/>
  <c r="H239" i="5"/>
  <c r="G239" i="5"/>
  <c r="F239" i="5"/>
  <c r="G237" i="5"/>
  <c r="F237" i="5"/>
  <c r="M236" i="5"/>
  <c r="L236" i="5"/>
  <c r="K236" i="5"/>
  <c r="G236" i="5"/>
  <c r="F236" i="5"/>
  <c r="M235" i="5"/>
  <c r="L235" i="5"/>
  <c r="K235" i="5"/>
  <c r="G235" i="5"/>
  <c r="F235" i="5"/>
  <c r="G233" i="5"/>
  <c r="F233" i="5"/>
  <c r="M232" i="5"/>
  <c r="L232" i="5"/>
  <c r="K232" i="5"/>
  <c r="G232" i="5"/>
  <c r="F232" i="5"/>
  <c r="D232" i="5"/>
  <c r="M231" i="5"/>
  <c r="L231" i="5"/>
  <c r="K231" i="5"/>
  <c r="H231" i="5"/>
  <c r="G231" i="5"/>
  <c r="F231" i="5"/>
  <c r="E231" i="5"/>
  <c r="G229" i="5"/>
  <c r="F229" i="5"/>
  <c r="M228" i="5"/>
  <c r="L228" i="5"/>
  <c r="K228" i="5"/>
  <c r="G228" i="5"/>
  <c r="F228" i="5"/>
  <c r="F298" i="5" s="1"/>
  <c r="E228" i="5"/>
  <c r="C228" i="5"/>
  <c r="B228" i="5"/>
  <c r="A228" i="5"/>
  <c r="M227" i="5"/>
  <c r="L227" i="5"/>
  <c r="K227" i="5"/>
  <c r="H227" i="5"/>
  <c r="G227" i="5"/>
  <c r="F227" i="5"/>
  <c r="E227" i="5"/>
  <c r="G225" i="5"/>
  <c r="F225" i="5"/>
  <c r="M224" i="5"/>
  <c r="L224" i="5"/>
  <c r="K224" i="5"/>
  <c r="G224" i="5"/>
  <c r="F224" i="5"/>
  <c r="M223" i="5"/>
  <c r="L223" i="5"/>
  <c r="K223" i="5"/>
  <c r="H223" i="5"/>
  <c r="G223" i="5"/>
  <c r="F223" i="5"/>
  <c r="G221" i="5"/>
  <c r="F221" i="5"/>
  <c r="M220" i="5"/>
  <c r="L220" i="5"/>
  <c r="K220" i="5"/>
  <c r="G220" i="5"/>
  <c r="F220" i="5"/>
  <c r="M219" i="5"/>
  <c r="L219" i="5"/>
  <c r="K219" i="5"/>
  <c r="H219" i="5"/>
  <c r="G219" i="5"/>
  <c r="F219" i="5"/>
  <c r="G217" i="5"/>
  <c r="F217" i="5"/>
  <c r="M216" i="5"/>
  <c r="L216" i="5"/>
  <c r="K216" i="5"/>
  <c r="G216" i="5"/>
  <c r="F216" i="5"/>
  <c r="M215" i="5"/>
  <c r="L215" i="5"/>
  <c r="K215" i="5"/>
  <c r="H215" i="5"/>
  <c r="G215" i="5"/>
  <c r="F215" i="5"/>
  <c r="G213" i="5"/>
  <c r="F213" i="5"/>
  <c r="M212" i="5"/>
  <c r="L212" i="5"/>
  <c r="K212" i="5"/>
  <c r="G212" i="5"/>
  <c r="F212" i="5"/>
  <c r="E212" i="5"/>
  <c r="D212" i="5"/>
  <c r="M211" i="5"/>
  <c r="L211" i="5"/>
  <c r="K211" i="5"/>
  <c r="H211" i="5"/>
  <c r="G211" i="5"/>
  <c r="F211" i="5"/>
  <c r="E211" i="5"/>
  <c r="G209" i="5"/>
  <c r="F209" i="5"/>
  <c r="M208" i="5"/>
  <c r="L208" i="5"/>
  <c r="K208" i="5"/>
  <c r="G208" i="5"/>
  <c r="F208" i="5"/>
  <c r="E208" i="5"/>
  <c r="C208" i="5"/>
  <c r="B208" i="5"/>
  <c r="A208" i="5"/>
  <c r="M207" i="5"/>
  <c r="L207" i="5"/>
  <c r="K207" i="5"/>
  <c r="H207" i="5"/>
  <c r="G207" i="5"/>
  <c r="F207" i="5"/>
  <c r="E207" i="5"/>
  <c r="G205" i="5"/>
  <c r="F205" i="5"/>
  <c r="M204" i="5"/>
  <c r="L204" i="5"/>
  <c r="K204" i="5"/>
  <c r="G204" i="5"/>
  <c r="F204" i="5"/>
  <c r="E204" i="5"/>
  <c r="M203" i="5"/>
  <c r="L203" i="5"/>
  <c r="K203" i="5"/>
  <c r="H203" i="5"/>
  <c r="G203" i="5"/>
  <c r="F203" i="5"/>
  <c r="E203" i="5"/>
  <c r="G201" i="5"/>
  <c r="F201" i="5"/>
  <c r="M200" i="5"/>
  <c r="L200" i="5"/>
  <c r="K200" i="5"/>
  <c r="G200" i="5"/>
  <c r="F200" i="5"/>
  <c r="E200" i="5"/>
  <c r="D200" i="5"/>
  <c r="M199" i="5"/>
  <c r="L199" i="5"/>
  <c r="K199" i="5"/>
  <c r="H199" i="5"/>
  <c r="G199" i="5"/>
  <c r="F199" i="5"/>
  <c r="E199" i="5"/>
  <c r="G197" i="5"/>
  <c r="F197" i="5"/>
  <c r="M196" i="5"/>
  <c r="L196" i="5"/>
  <c r="K196" i="5"/>
  <c r="G196" i="5"/>
  <c r="F196" i="5"/>
  <c r="E196" i="5"/>
  <c r="C196" i="5"/>
  <c r="B196" i="5"/>
  <c r="A196" i="5"/>
  <c r="M195" i="5"/>
  <c r="L195" i="5"/>
  <c r="K195" i="5"/>
  <c r="H195" i="5"/>
  <c r="G195" i="5"/>
  <c r="F195" i="5"/>
  <c r="E195" i="5"/>
  <c r="G193" i="5"/>
  <c r="F193" i="5"/>
  <c r="M192" i="5"/>
  <c r="L192" i="5"/>
  <c r="K192" i="5"/>
  <c r="G192" i="5"/>
  <c r="F192" i="5"/>
  <c r="E192" i="5"/>
  <c r="M191" i="5"/>
  <c r="L191" i="5"/>
  <c r="K191" i="5"/>
  <c r="H191" i="5"/>
  <c r="G191" i="5"/>
  <c r="F191" i="5"/>
  <c r="E191" i="5"/>
  <c r="G189" i="5"/>
  <c r="F189" i="5"/>
  <c r="M188" i="5"/>
  <c r="L188" i="5"/>
  <c r="K188" i="5"/>
  <c r="G188" i="5"/>
  <c r="F188" i="5"/>
  <c r="E188" i="5"/>
  <c r="D188" i="5"/>
  <c r="M187" i="5"/>
  <c r="L187" i="5"/>
  <c r="K187" i="5"/>
  <c r="H187" i="5"/>
  <c r="G187" i="5"/>
  <c r="F187" i="5"/>
  <c r="E187" i="5"/>
  <c r="G185" i="5"/>
  <c r="F185" i="5"/>
  <c r="M184" i="5"/>
  <c r="L184" i="5"/>
  <c r="K184" i="5"/>
  <c r="G184" i="5"/>
  <c r="F184" i="5"/>
  <c r="E184" i="5"/>
  <c r="C184" i="5"/>
  <c r="B184" i="5"/>
  <c r="A184" i="5"/>
  <c r="M183" i="5"/>
  <c r="L183" i="5"/>
  <c r="K183" i="5"/>
  <c r="H183" i="5"/>
  <c r="G183" i="5"/>
  <c r="F183" i="5"/>
  <c r="E183" i="5"/>
  <c r="G181" i="5"/>
  <c r="F181" i="5"/>
  <c r="M180" i="5"/>
  <c r="L180" i="5"/>
  <c r="K180" i="5"/>
  <c r="G180" i="5"/>
  <c r="F180" i="5"/>
  <c r="E180" i="5"/>
  <c r="M179" i="5"/>
  <c r="L179" i="5"/>
  <c r="K179" i="5"/>
  <c r="H179" i="5"/>
  <c r="G179" i="5"/>
  <c r="F179" i="5"/>
  <c r="E179" i="5"/>
  <c r="G177" i="5"/>
  <c r="F177" i="5"/>
  <c r="M176" i="5"/>
  <c r="L176" i="5"/>
  <c r="K176" i="5"/>
  <c r="G176" i="5"/>
  <c r="F176" i="5"/>
  <c r="E176" i="5"/>
  <c r="D176" i="5"/>
  <c r="M175" i="5"/>
  <c r="L175" i="5"/>
  <c r="K175" i="5"/>
  <c r="H175" i="5"/>
  <c r="G175" i="5"/>
  <c r="F175" i="5"/>
  <c r="E175" i="5"/>
  <c r="G173" i="5"/>
  <c r="F173" i="5"/>
  <c r="M172" i="5"/>
  <c r="L172" i="5"/>
  <c r="K172" i="5"/>
  <c r="G172" i="5"/>
  <c r="F172" i="5"/>
  <c r="E172" i="5"/>
  <c r="C172" i="5"/>
  <c r="M171" i="5"/>
  <c r="L171" i="5"/>
  <c r="K171" i="5"/>
  <c r="H171" i="5"/>
  <c r="G171" i="5"/>
  <c r="F171" i="5"/>
  <c r="E171" i="5"/>
  <c r="G169" i="5"/>
  <c r="F169" i="5"/>
  <c r="M168" i="5"/>
  <c r="L168" i="5"/>
  <c r="K168" i="5"/>
  <c r="G168" i="5"/>
  <c r="F168" i="5"/>
  <c r="E168" i="5"/>
  <c r="M167" i="5"/>
  <c r="L167" i="5"/>
  <c r="K167" i="5"/>
  <c r="H167" i="5"/>
  <c r="G167" i="5"/>
  <c r="F167" i="5"/>
  <c r="E167" i="5"/>
  <c r="G165" i="5"/>
  <c r="F165" i="5"/>
  <c r="M164" i="5"/>
  <c r="L164" i="5"/>
  <c r="K164" i="5"/>
  <c r="G164" i="5"/>
  <c r="F164" i="5"/>
  <c r="E164" i="5"/>
  <c r="D164" i="5"/>
  <c r="M163" i="5"/>
  <c r="L163" i="5"/>
  <c r="K163" i="5"/>
  <c r="H163" i="5"/>
  <c r="G163" i="5"/>
  <c r="F163" i="5"/>
  <c r="E163" i="5"/>
  <c r="G161" i="5"/>
  <c r="F161" i="5"/>
  <c r="M160" i="5"/>
  <c r="L160" i="5"/>
  <c r="K160" i="5"/>
  <c r="G160" i="5"/>
  <c r="F160" i="5"/>
  <c r="M159" i="5"/>
  <c r="L159" i="5"/>
  <c r="K159" i="5"/>
  <c r="H159" i="5"/>
  <c r="G159" i="5"/>
  <c r="F159" i="5"/>
  <c r="G157" i="5"/>
  <c r="F157" i="5"/>
  <c r="M156" i="5"/>
  <c r="L156" i="5"/>
  <c r="K156" i="5"/>
  <c r="G156" i="5"/>
  <c r="F156" i="5"/>
  <c r="E156" i="5"/>
  <c r="D156" i="5"/>
  <c r="M155" i="5"/>
  <c r="L155" i="5"/>
  <c r="K155" i="5"/>
  <c r="H155" i="5"/>
  <c r="G155" i="5"/>
  <c r="F155" i="5"/>
  <c r="E155" i="5"/>
  <c r="G154" i="5"/>
  <c r="F154" i="5"/>
  <c r="M153" i="5"/>
  <c r="L153" i="5"/>
  <c r="K153" i="5"/>
  <c r="G153" i="5"/>
  <c r="F153" i="5"/>
  <c r="M152" i="5"/>
  <c r="L152" i="5"/>
  <c r="K152" i="5"/>
  <c r="H152" i="5"/>
  <c r="G152" i="5"/>
  <c r="F152" i="5"/>
  <c r="G150" i="5"/>
  <c r="F150" i="5"/>
  <c r="M149" i="5"/>
  <c r="L149" i="5"/>
  <c r="K149" i="5"/>
  <c r="G149" i="5"/>
  <c r="F149" i="5"/>
  <c r="E149" i="5"/>
  <c r="D149" i="5"/>
  <c r="M148" i="5"/>
  <c r="L148" i="5"/>
  <c r="K148" i="5"/>
  <c r="H148" i="5"/>
  <c r="G148" i="5"/>
  <c r="F148" i="5"/>
  <c r="E148" i="5"/>
  <c r="G145" i="5"/>
  <c r="G299" i="5" s="1"/>
  <c r="F145" i="5"/>
  <c r="F299" i="5" s="1"/>
  <c r="M144" i="5"/>
  <c r="M299" i="5" s="1"/>
  <c r="L144" i="5"/>
  <c r="K144" i="5"/>
  <c r="K299" i="5" s="1"/>
  <c r="G144" i="5"/>
  <c r="F144" i="5"/>
  <c r="E144" i="5"/>
  <c r="C144" i="5"/>
  <c r="B144" i="5"/>
  <c r="A144" i="5"/>
  <c r="M143" i="5"/>
  <c r="M297" i="5" s="1"/>
  <c r="L143" i="5"/>
  <c r="K143" i="5"/>
  <c r="K297" i="5" s="1"/>
  <c r="H143" i="5"/>
  <c r="H297" i="5" s="1"/>
  <c r="G143" i="5"/>
  <c r="G297" i="5" s="1"/>
  <c r="F143" i="5"/>
  <c r="F297" i="5" s="1"/>
  <c r="E143" i="5"/>
  <c r="G141" i="5"/>
  <c r="F141" i="5"/>
  <c r="M140" i="5"/>
  <c r="L140" i="5"/>
  <c r="K140" i="5"/>
  <c r="G140" i="5"/>
  <c r="F140" i="5"/>
  <c r="M139" i="5"/>
  <c r="L139" i="5"/>
  <c r="K139" i="5"/>
  <c r="H139" i="5"/>
  <c r="G139" i="5"/>
  <c r="F139" i="5"/>
  <c r="G137" i="5"/>
  <c r="F137" i="5"/>
  <c r="M136" i="5"/>
  <c r="L136" i="5"/>
  <c r="K136" i="5"/>
  <c r="G136" i="5"/>
  <c r="F136" i="5"/>
  <c r="M135" i="5"/>
  <c r="L135" i="5"/>
  <c r="K135" i="5"/>
  <c r="H135" i="5"/>
  <c r="G135" i="5"/>
  <c r="F135" i="5"/>
  <c r="G133" i="5"/>
  <c r="F133" i="5"/>
  <c r="M132" i="5"/>
  <c r="L132" i="5"/>
  <c r="K132" i="5"/>
  <c r="G132" i="5"/>
  <c r="F132" i="5"/>
  <c r="M131" i="5"/>
  <c r="L131" i="5"/>
  <c r="K131" i="5"/>
  <c r="H131" i="5"/>
  <c r="G131" i="5"/>
  <c r="F131" i="5"/>
  <c r="G129" i="5"/>
  <c r="F129" i="5"/>
  <c r="M128" i="5"/>
  <c r="L128" i="5"/>
  <c r="K128" i="5"/>
  <c r="G128" i="5"/>
  <c r="F128" i="5"/>
  <c r="M127" i="5"/>
  <c r="L127" i="5"/>
  <c r="K127" i="5"/>
  <c r="H127" i="5"/>
  <c r="G127" i="5"/>
  <c r="F127" i="5"/>
  <c r="E127" i="5"/>
  <c r="G125" i="5"/>
  <c r="F125" i="5"/>
  <c r="M124" i="5"/>
  <c r="L124" i="5"/>
  <c r="K124" i="5"/>
  <c r="G124" i="5"/>
  <c r="F124" i="5"/>
  <c r="M123" i="5"/>
  <c r="L123" i="5"/>
  <c r="K123" i="5"/>
  <c r="H123" i="5"/>
  <c r="G123" i="5"/>
  <c r="F123" i="5"/>
  <c r="G121" i="5"/>
  <c r="F121" i="5"/>
  <c r="M120" i="5"/>
  <c r="L120" i="5"/>
  <c r="K120" i="5"/>
  <c r="G120" i="5"/>
  <c r="F120" i="5"/>
  <c r="M119" i="5"/>
  <c r="L119" i="5"/>
  <c r="K119" i="5"/>
  <c r="H119" i="5"/>
  <c r="G119" i="5"/>
  <c r="F119" i="5"/>
  <c r="G117" i="5"/>
  <c r="F117" i="5"/>
  <c r="M116" i="5"/>
  <c r="L116" i="5"/>
  <c r="K116" i="5"/>
  <c r="G116" i="5"/>
  <c r="F116" i="5"/>
  <c r="M115" i="5"/>
  <c r="L115" i="5"/>
  <c r="K115" i="5"/>
  <c r="H115" i="5"/>
  <c r="G115" i="5"/>
  <c r="F115" i="5"/>
  <c r="G113" i="5"/>
  <c r="F113" i="5"/>
  <c r="M112" i="5"/>
  <c r="L112" i="5"/>
  <c r="K112" i="5"/>
  <c r="G112" i="5"/>
  <c r="F112" i="5"/>
  <c r="M111" i="5"/>
  <c r="L111" i="5"/>
  <c r="K111" i="5"/>
  <c r="H111" i="5"/>
  <c r="G111" i="5"/>
  <c r="F111" i="5"/>
  <c r="E111" i="5"/>
  <c r="G109" i="5"/>
  <c r="F109" i="5"/>
  <c r="M108" i="5"/>
  <c r="L108" i="5"/>
  <c r="K108" i="5"/>
  <c r="G108" i="5"/>
  <c r="F108" i="5"/>
  <c r="M107" i="5"/>
  <c r="L107" i="5"/>
  <c r="K107" i="5"/>
  <c r="H107" i="5"/>
  <c r="G107" i="5"/>
  <c r="F107" i="5"/>
  <c r="G105" i="5"/>
  <c r="F105" i="5"/>
  <c r="M104" i="5"/>
  <c r="L104" i="5"/>
  <c r="K104" i="5"/>
  <c r="G104" i="5"/>
  <c r="F104" i="5"/>
  <c r="M103" i="5"/>
  <c r="L103" i="5"/>
  <c r="K103" i="5"/>
  <c r="H103" i="5"/>
  <c r="G103" i="5"/>
  <c r="F103" i="5"/>
  <c r="G101" i="5"/>
  <c r="F101" i="5"/>
  <c r="M100" i="5"/>
  <c r="L100" i="5"/>
  <c r="K100" i="5"/>
  <c r="G100" i="5"/>
  <c r="F100" i="5"/>
  <c r="M99" i="5"/>
  <c r="L99" i="5"/>
  <c r="K99" i="5"/>
  <c r="H99" i="5"/>
  <c r="G99" i="5"/>
  <c r="F99" i="5"/>
  <c r="G97" i="5"/>
  <c r="F97" i="5"/>
  <c r="M96" i="5"/>
  <c r="L96" i="5"/>
  <c r="K96" i="5"/>
  <c r="G96" i="5"/>
  <c r="F96" i="5"/>
  <c r="M95" i="5"/>
  <c r="L95" i="5"/>
  <c r="K95" i="5"/>
  <c r="H95" i="5"/>
  <c r="G95" i="5"/>
  <c r="F95" i="5"/>
  <c r="E95" i="5"/>
  <c r="G93" i="5"/>
  <c r="F93" i="5"/>
  <c r="M92" i="5"/>
  <c r="L92" i="5"/>
  <c r="K92" i="5"/>
  <c r="G92" i="5"/>
  <c r="F92" i="5"/>
  <c r="M91" i="5"/>
  <c r="L91" i="5"/>
  <c r="K91" i="5"/>
  <c r="H91" i="5"/>
  <c r="G91" i="5"/>
  <c r="F91" i="5"/>
  <c r="G89" i="5"/>
  <c r="F89" i="5"/>
  <c r="M88" i="5"/>
  <c r="L88" i="5"/>
  <c r="K88" i="5"/>
  <c r="G88" i="5"/>
  <c r="F88" i="5"/>
  <c r="M87" i="5"/>
  <c r="L87" i="5"/>
  <c r="K87" i="5"/>
  <c r="H87" i="5"/>
  <c r="G87" i="5"/>
  <c r="F87" i="5"/>
  <c r="G85" i="5"/>
  <c r="F85" i="5"/>
  <c r="M84" i="5"/>
  <c r="L84" i="5"/>
  <c r="K84" i="5"/>
  <c r="G84" i="5"/>
  <c r="F84" i="5"/>
  <c r="M83" i="5"/>
  <c r="L83" i="5"/>
  <c r="K83" i="5"/>
  <c r="H83" i="5"/>
  <c r="G83" i="5"/>
  <c r="F83" i="5"/>
  <c r="G81" i="5"/>
  <c r="F81" i="5"/>
  <c r="M80" i="5"/>
  <c r="L80" i="5"/>
  <c r="K80" i="5"/>
  <c r="G80" i="5"/>
  <c r="F80" i="5"/>
  <c r="M79" i="5"/>
  <c r="L79" i="5"/>
  <c r="K79" i="5"/>
  <c r="H79" i="5"/>
  <c r="G79" i="5"/>
  <c r="F79" i="5"/>
  <c r="E79" i="5"/>
  <c r="G77" i="5"/>
  <c r="F77" i="5"/>
  <c r="M76" i="5"/>
  <c r="L76" i="5"/>
  <c r="K76" i="5"/>
  <c r="G76" i="5"/>
  <c r="F76" i="5"/>
  <c r="M75" i="5"/>
  <c r="L75" i="5"/>
  <c r="K75" i="5"/>
  <c r="H75" i="5"/>
  <c r="G75" i="5"/>
  <c r="F75" i="5"/>
  <c r="E75" i="5"/>
  <c r="G73" i="5"/>
  <c r="F73" i="5"/>
  <c r="M72" i="5"/>
  <c r="L72" i="5"/>
  <c r="K72" i="5"/>
  <c r="G72" i="5"/>
  <c r="F72" i="5"/>
  <c r="M71" i="5"/>
  <c r="L71" i="5"/>
  <c r="K71" i="5"/>
  <c r="H71" i="5"/>
  <c r="G71" i="5"/>
  <c r="F71" i="5"/>
  <c r="G69" i="5"/>
  <c r="F69" i="5"/>
  <c r="M68" i="5"/>
  <c r="L68" i="5"/>
  <c r="K68" i="5"/>
  <c r="G68" i="5"/>
  <c r="F68" i="5"/>
  <c r="M67" i="5"/>
  <c r="L67" i="5"/>
  <c r="K67" i="5"/>
  <c r="H67" i="5"/>
  <c r="G67" i="5"/>
  <c r="F67" i="5"/>
  <c r="G65" i="5"/>
  <c r="F65" i="5"/>
  <c r="M64" i="5"/>
  <c r="L64" i="5"/>
  <c r="K64" i="5"/>
  <c r="G64" i="5"/>
  <c r="F64" i="5"/>
  <c r="M63" i="5"/>
  <c r="L63" i="5"/>
  <c r="K63" i="5"/>
  <c r="H63" i="5"/>
  <c r="G63" i="5"/>
  <c r="F63" i="5"/>
  <c r="E63" i="5"/>
  <c r="G61" i="5"/>
  <c r="F61" i="5"/>
  <c r="M60" i="5"/>
  <c r="L60" i="5"/>
  <c r="K60" i="5"/>
  <c r="G60" i="5"/>
  <c r="F60" i="5"/>
  <c r="M59" i="5"/>
  <c r="L59" i="5"/>
  <c r="K59" i="5"/>
  <c r="H59" i="5"/>
  <c r="G59" i="5"/>
  <c r="F59" i="5"/>
  <c r="G57" i="5"/>
  <c r="F57" i="5"/>
  <c r="M56" i="5"/>
  <c r="L56" i="5"/>
  <c r="K56" i="5"/>
  <c r="G56" i="5"/>
  <c r="F56" i="5"/>
  <c r="M55" i="5"/>
  <c r="L55" i="5"/>
  <c r="K55" i="5"/>
  <c r="H55" i="5"/>
  <c r="G55" i="5"/>
  <c r="F55" i="5"/>
  <c r="G53" i="5"/>
  <c r="F53" i="5"/>
  <c r="M52" i="5"/>
  <c r="L52" i="5"/>
  <c r="K52" i="5"/>
  <c r="G52" i="5"/>
  <c r="F52" i="5"/>
  <c r="M51" i="5"/>
  <c r="L51" i="5"/>
  <c r="K51" i="5"/>
  <c r="H51" i="5"/>
  <c r="G51" i="5"/>
  <c r="F51" i="5"/>
  <c r="G49" i="5"/>
  <c r="F49" i="5"/>
  <c r="M48" i="5"/>
  <c r="L48" i="5"/>
  <c r="K48" i="5"/>
  <c r="G48" i="5"/>
  <c r="F48" i="5"/>
  <c r="M47" i="5"/>
  <c r="L47" i="5"/>
  <c r="K47" i="5"/>
  <c r="H47" i="5"/>
  <c r="G47" i="5"/>
  <c r="F47" i="5"/>
  <c r="E47" i="5"/>
  <c r="G45" i="5"/>
  <c r="F45" i="5"/>
  <c r="M44" i="5"/>
  <c r="L44" i="5"/>
  <c r="K44" i="5"/>
  <c r="G44" i="5"/>
  <c r="F44" i="5"/>
  <c r="M43" i="5"/>
  <c r="L43" i="5"/>
  <c r="K43" i="5"/>
  <c r="H43" i="5"/>
  <c r="G43" i="5"/>
  <c r="F43" i="5"/>
  <c r="G41" i="5"/>
  <c r="F41" i="5"/>
  <c r="M40" i="5"/>
  <c r="L40" i="5"/>
  <c r="K40" i="5"/>
  <c r="G40" i="5"/>
  <c r="F40" i="5"/>
  <c r="M39" i="5"/>
  <c r="L39" i="5"/>
  <c r="K39" i="5"/>
  <c r="H39" i="5"/>
  <c r="G39" i="5"/>
  <c r="F39" i="5"/>
  <c r="G37" i="5"/>
  <c r="F37" i="5"/>
  <c r="M36" i="5"/>
  <c r="L36" i="5"/>
  <c r="K36" i="5"/>
  <c r="G36" i="5"/>
  <c r="F36" i="5"/>
  <c r="M35" i="5"/>
  <c r="L35" i="5"/>
  <c r="K35" i="5"/>
  <c r="H35" i="5"/>
  <c r="G35" i="5"/>
  <c r="F35" i="5"/>
  <c r="G33" i="5"/>
  <c r="F33" i="5"/>
  <c r="M32" i="5"/>
  <c r="L32" i="5"/>
  <c r="K32" i="5"/>
  <c r="G32" i="5"/>
  <c r="F32" i="5"/>
  <c r="E32" i="5"/>
  <c r="D32" i="5"/>
  <c r="M31" i="5"/>
  <c r="L31" i="5"/>
  <c r="K31" i="5"/>
  <c r="H31" i="5"/>
  <c r="G31" i="5"/>
  <c r="F31" i="5"/>
  <c r="E31" i="5"/>
  <c r="G29" i="5"/>
  <c r="F29" i="5"/>
  <c r="M28" i="5"/>
  <c r="L28" i="5"/>
  <c r="K28" i="5"/>
  <c r="G28" i="5"/>
  <c r="F28" i="5"/>
  <c r="E28" i="5"/>
  <c r="C28" i="5"/>
  <c r="M27" i="5"/>
  <c r="L27" i="5"/>
  <c r="K27" i="5"/>
  <c r="H27" i="5"/>
  <c r="G27" i="5"/>
  <c r="F27" i="5"/>
  <c r="E27" i="5"/>
  <c r="G25" i="5"/>
  <c r="F25" i="5"/>
  <c r="M24" i="5"/>
  <c r="L24" i="5"/>
  <c r="K24" i="5"/>
  <c r="G24" i="5"/>
  <c r="F24" i="5"/>
  <c r="M23" i="5"/>
  <c r="L23" i="5"/>
  <c r="K23" i="5"/>
  <c r="H23" i="5"/>
  <c r="G23" i="5"/>
  <c r="F23" i="5"/>
  <c r="G21" i="5"/>
  <c r="F21" i="5"/>
  <c r="M20" i="5"/>
  <c r="L20" i="5"/>
  <c r="K20" i="5"/>
  <c r="G20" i="5"/>
  <c r="F20" i="5"/>
  <c r="M19" i="5"/>
  <c r="L19" i="5"/>
  <c r="K19" i="5"/>
  <c r="H19" i="5"/>
  <c r="G19" i="5"/>
  <c r="F19" i="5"/>
  <c r="G17" i="5"/>
  <c r="F17" i="5"/>
  <c r="M16" i="5"/>
  <c r="L16" i="5"/>
  <c r="K16" i="5"/>
  <c r="G16" i="5"/>
  <c r="F16" i="5"/>
  <c r="M15" i="5"/>
  <c r="L15" i="5"/>
  <c r="K15" i="5"/>
  <c r="H15" i="5"/>
  <c r="G15" i="5"/>
  <c r="F15" i="5"/>
  <c r="G13" i="5"/>
  <c r="G295" i="5" s="1"/>
  <c r="G303" i="5" s="1"/>
  <c r="F13" i="5"/>
  <c r="F295" i="5" s="1"/>
  <c r="F303" i="5" s="1"/>
  <c r="F311" i="5" s="1"/>
  <c r="M12" i="5"/>
  <c r="M295" i="5" s="1"/>
  <c r="M302" i="5" s="1"/>
  <c r="L12" i="5"/>
  <c r="K12" i="5"/>
  <c r="K294" i="5" s="1"/>
  <c r="K303" i="5" s="1"/>
  <c r="G12" i="5"/>
  <c r="G294" i="5" s="1"/>
  <c r="G302" i="5" s="1"/>
  <c r="G310" i="5" s="1"/>
  <c r="F12" i="5"/>
  <c r="F294" i="5" s="1"/>
  <c r="F302" i="5" s="1"/>
  <c r="F310" i="5" s="1"/>
  <c r="C12" i="5"/>
  <c r="M11" i="5"/>
  <c r="M294" i="5" s="1"/>
  <c r="M301" i="5" s="1"/>
  <c r="L11" i="5"/>
  <c r="K11" i="5"/>
  <c r="K293" i="5" s="1"/>
  <c r="K301" i="5" s="1"/>
  <c r="H11" i="5"/>
  <c r="H293" i="5" s="1"/>
  <c r="H301" i="5" s="1"/>
  <c r="G11" i="5"/>
  <c r="G293" i="5" s="1"/>
  <c r="G301" i="5" s="1"/>
  <c r="G309" i="5" s="1"/>
  <c r="F11" i="5"/>
  <c r="F293" i="5" s="1"/>
  <c r="F301" i="5" s="1"/>
  <c r="G9" i="5"/>
  <c r="F9" i="5"/>
  <c r="M8" i="5"/>
  <c r="L8" i="5"/>
  <c r="K8" i="5"/>
  <c r="G8" i="5"/>
  <c r="F8" i="5"/>
  <c r="B8" i="5"/>
  <c r="A8" i="5"/>
  <c r="M7" i="5"/>
  <c r="L7" i="5"/>
  <c r="K7" i="5"/>
  <c r="H7" i="5"/>
  <c r="G7" i="5"/>
  <c r="F7" i="5"/>
  <c r="A3" i="5"/>
  <c r="C82" i="4"/>
  <c r="C81" i="4"/>
  <c r="C80" i="4"/>
  <c r="C79" i="4"/>
  <c r="C78" i="4"/>
  <c r="C77" i="4"/>
  <c r="D76" i="4"/>
  <c r="C74" i="4"/>
  <c r="C71" i="4"/>
  <c r="C68" i="4"/>
  <c r="B67" i="4"/>
  <c r="B66" i="4"/>
  <c r="C65" i="4"/>
  <c r="C62" i="4"/>
  <c r="C59" i="4"/>
  <c r="C56" i="4"/>
  <c r="C35" i="4"/>
  <c r="D34" i="4" s="1"/>
  <c r="C29" i="4"/>
  <c r="C26" i="4"/>
  <c r="C23" i="4"/>
  <c r="B22" i="4"/>
  <c r="B21" i="4"/>
  <c r="C20" i="4"/>
  <c r="E9" i="4" s="1"/>
  <c r="C16" i="4"/>
  <c r="D15" i="4"/>
  <c r="E8" i="4"/>
  <c r="D7" i="4"/>
  <c r="D32" i="4" s="1"/>
  <c r="A3" i="4"/>
  <c r="A1" i="4"/>
  <c r="D66" i="3"/>
  <c r="C65" i="3"/>
  <c r="C64" i="3"/>
  <c r="C63" i="3"/>
  <c r="B62" i="3"/>
  <c r="B61" i="3"/>
  <c r="B60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C41" i="3"/>
  <c r="D40" i="3" s="1"/>
  <c r="D68" i="3" s="1"/>
  <c r="C35" i="3"/>
  <c r="C10" i="3"/>
  <c r="D9" i="3" s="1"/>
  <c r="D7" i="3"/>
  <c r="A1" i="3"/>
  <c r="D45" i="2"/>
  <c r="A43" i="2"/>
  <c r="A42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D19" i="2"/>
  <c r="B19" i="2"/>
  <c r="D18" i="2"/>
  <c r="B18" i="2"/>
  <c r="D17" i="2"/>
  <c r="B17" i="2"/>
  <c r="D16" i="2"/>
  <c r="B16" i="2"/>
  <c r="D15" i="2"/>
  <c r="B15" i="2"/>
  <c r="D14" i="2"/>
  <c r="B14" i="2"/>
  <c r="D13" i="2"/>
  <c r="B13" i="2"/>
  <c r="D12" i="2"/>
  <c r="B12" i="2"/>
  <c r="D11" i="2"/>
  <c r="B11" i="2"/>
  <c r="D10" i="2"/>
  <c r="B10" i="2"/>
  <c r="D9" i="2"/>
  <c r="B9" i="2"/>
  <c r="D8" i="2"/>
  <c r="B8" i="2"/>
  <c r="D7" i="2"/>
  <c r="B7" i="2"/>
  <c r="D6" i="2"/>
  <c r="B6" i="2"/>
  <c r="D5" i="2"/>
  <c r="D41" i="2" s="1"/>
  <c r="B5" i="2"/>
  <c r="B41" i="2" s="1"/>
  <c r="A3" i="2"/>
  <c r="A1" i="2"/>
  <c r="A36" i="1"/>
  <c r="A35" i="1"/>
  <c r="D13" i="1"/>
  <c r="B13" i="1"/>
  <c r="D12" i="1"/>
  <c r="B12" i="1"/>
  <c r="D11" i="1"/>
  <c r="B11" i="1"/>
  <c r="D10" i="1"/>
  <c r="B10" i="1"/>
  <c r="D9" i="1"/>
  <c r="B9" i="1"/>
  <c r="D8" i="1"/>
  <c r="B8" i="1"/>
  <c r="D7" i="1"/>
  <c r="D34" i="1" s="1"/>
  <c r="B7" i="1"/>
  <c r="B34" i="1" s="1"/>
  <c r="A5" i="1"/>
  <c r="E10" i="4" l="1"/>
  <c r="K305" i="5"/>
  <c r="K309" i="5" s="1"/>
  <c r="M305" i="5"/>
  <c r="M309" i="5" s="1"/>
  <c r="K307" i="5"/>
  <c r="K311" i="5" s="1"/>
  <c r="G307" i="5"/>
  <c r="G311" i="5" s="1"/>
  <c r="F305" i="5"/>
  <c r="F309" i="5" s="1"/>
  <c r="H305" i="5"/>
  <c r="H309" i="5" s="1"/>
  <c r="M306" i="5"/>
  <c r="M311" i="5" s="1"/>
  <c r="D83" i="4"/>
  <c r="D38" i="3"/>
  <c r="C68" i="3" s="1"/>
  <c r="E42" i="2"/>
  <c r="E83" i="4" l="1"/>
  <c r="C83" i="4"/>
</calcChain>
</file>

<file path=xl/comments1.xml><?xml version="1.0" encoding="utf-8"?>
<comments xmlns="http://schemas.openxmlformats.org/spreadsheetml/2006/main">
  <authors>
    <author>div07009</author>
    <author>郜先生</author>
  </authors>
  <commentList>
    <comment ref="D8" authorId="0">
      <text>
        <r>
          <rPr>
            <b/>
            <sz val="11"/>
            <color indexed="81"/>
            <rFont val="新細明體"/>
            <family val="1"/>
            <charset val="136"/>
          </rPr>
          <t>div07009:</t>
        </r>
        <r>
          <rPr>
            <sz val="11"/>
            <color indexed="81"/>
            <rFont val="新細明體"/>
            <family val="1"/>
            <charset val="136"/>
          </rPr>
          <t xml:space="preserve">
6</t>
        </r>
      </text>
    </comment>
    <comment ref="B9" authorId="1">
      <text>
        <r>
          <rPr>
            <b/>
            <sz val="7"/>
            <color indexed="81"/>
            <rFont val="新細明體"/>
            <family val="1"/>
            <charset val="136"/>
          </rPr>
          <t>郜先生:</t>
        </r>
        <r>
          <rPr>
            <sz val="7"/>
            <color indexed="81"/>
            <rFont val="新細明體"/>
            <family val="1"/>
            <charset val="136"/>
          </rPr>
          <t xml:space="preserve">
5</t>
        </r>
      </text>
    </comment>
    <comment ref="B11" authorId="0">
      <text>
        <r>
          <rPr>
            <b/>
            <sz val="11"/>
            <color indexed="81"/>
            <rFont val="新細明體"/>
            <family val="1"/>
            <charset val="136"/>
          </rPr>
          <t>div07009:</t>
        </r>
        <r>
          <rPr>
            <sz val="11"/>
            <color indexed="81"/>
            <rFont val="新細明體"/>
            <family val="1"/>
            <charset val="136"/>
          </rPr>
          <t xml:space="preserve">
4</t>
        </r>
      </text>
    </comment>
    <comment ref="B12" authorId="0">
      <text>
        <r>
          <rPr>
            <b/>
            <sz val="11"/>
            <color indexed="81"/>
            <rFont val="新細明體"/>
            <family val="1"/>
            <charset val="136"/>
          </rPr>
          <t>div07009:</t>
        </r>
        <r>
          <rPr>
            <sz val="11"/>
            <color indexed="81"/>
            <rFont val="新細明體"/>
            <family val="1"/>
            <charset val="136"/>
          </rPr>
          <t xml:space="preserve">
2-1</t>
        </r>
      </text>
    </comment>
    <comment ref="D12" authorId="0">
      <text>
        <r>
          <rPr>
            <b/>
            <sz val="11"/>
            <color indexed="81"/>
            <rFont val="新細明體"/>
            <family val="1"/>
            <charset val="136"/>
          </rPr>
          <t>div07009:</t>
        </r>
        <r>
          <rPr>
            <sz val="11"/>
            <color indexed="81"/>
            <rFont val="新細明體"/>
            <family val="1"/>
            <charset val="136"/>
          </rPr>
          <t xml:space="preserve">
1</t>
        </r>
      </text>
    </comment>
  </commentList>
</comments>
</file>

<file path=xl/comments2.xml><?xml version="1.0" encoding="utf-8"?>
<comments xmlns="http://schemas.openxmlformats.org/spreadsheetml/2006/main">
  <authors>
    <author>div07009</author>
    <author>DORTP</author>
  </authors>
  <commentList>
    <comment ref="B5" authorId="0">
      <text>
        <r>
          <rPr>
            <b/>
            <sz val="9"/>
            <color indexed="81"/>
            <rFont val="新細明體"/>
            <family val="1"/>
            <charset val="136"/>
          </rPr>
          <t>div07009:</t>
        </r>
        <r>
          <rPr>
            <sz val="11"/>
            <color indexed="81"/>
            <rFont val="新細明體"/>
            <family val="1"/>
            <charset val="136"/>
          </rPr>
          <t xml:space="preserve">
</t>
        </r>
        <r>
          <rPr>
            <sz val="9"/>
            <color indexed="81"/>
            <rFont val="新細明體"/>
            <family val="1"/>
            <charset val="136"/>
          </rPr>
          <t>1.代收款
2.農代</t>
        </r>
      </text>
    </comment>
    <comment ref="D5" authorId="0">
      <text>
        <r>
          <rPr>
            <b/>
            <sz val="11"/>
            <color indexed="81"/>
            <rFont val="新細明體"/>
            <family val="1"/>
            <charset val="136"/>
          </rPr>
          <t>div07009:</t>
        </r>
        <r>
          <rPr>
            <sz val="11"/>
            <color indexed="81"/>
            <rFont val="新細明體"/>
            <family val="1"/>
            <charset val="136"/>
          </rPr>
          <t xml:space="preserve">
27</t>
        </r>
      </text>
    </comment>
    <comment ref="B6" authorId="0">
      <text>
        <r>
          <rPr>
            <b/>
            <sz val="9"/>
            <color indexed="81"/>
            <rFont val="新細明體"/>
            <family val="1"/>
            <charset val="136"/>
          </rPr>
          <t>div07009:</t>
        </r>
        <r>
          <rPr>
            <sz val="11"/>
            <color indexed="81"/>
            <rFont val="新細明體"/>
            <family val="1"/>
            <charset val="136"/>
          </rPr>
          <t xml:space="preserve">
</t>
        </r>
        <r>
          <rPr>
            <sz val="10"/>
            <color indexed="81"/>
            <rFont val="新細明體"/>
            <family val="1"/>
            <charset val="136"/>
          </rPr>
          <t xml:space="preserve">1.8120
2.離職儲金
3.內湖抵費地六期
4.退撫金
</t>
        </r>
      </text>
    </comment>
    <comment ref="B7" authorId="1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1.公用事業費款
2.代扣款</t>
        </r>
      </text>
    </comment>
    <comment ref="D8" authorId="0">
      <text>
        <r>
          <rPr>
            <b/>
            <sz val="11"/>
            <color indexed="81"/>
            <rFont val="新細明體"/>
            <family val="1"/>
            <charset val="136"/>
          </rPr>
          <t>div07009:</t>
        </r>
        <r>
          <rPr>
            <sz val="11"/>
            <color indexed="81"/>
            <rFont val="新細明體"/>
            <family val="1"/>
            <charset val="136"/>
          </rPr>
          <t xml:space="preserve">
14--1</t>
        </r>
      </text>
    </comment>
    <comment ref="B9" authorId="0">
      <text>
        <r>
          <rPr>
            <b/>
            <sz val="11"/>
            <color indexed="81"/>
            <rFont val="新細明體"/>
            <family val="1"/>
            <charset val="136"/>
          </rPr>
          <t>div07009:</t>
        </r>
        <r>
          <rPr>
            <sz val="11"/>
            <color indexed="81"/>
            <rFont val="新細明體"/>
            <family val="1"/>
            <charset val="136"/>
          </rPr>
          <t xml:space="preserve">
15</t>
        </r>
      </text>
    </comment>
    <comment ref="B11" authorId="0">
      <text>
        <r>
          <rPr>
            <b/>
            <sz val="11"/>
            <color indexed="81"/>
            <rFont val="新細明體"/>
            <family val="1"/>
            <charset val="136"/>
          </rPr>
          <t>div07009:</t>
        </r>
        <r>
          <rPr>
            <sz val="11"/>
            <color indexed="81"/>
            <rFont val="新細明體"/>
            <family val="1"/>
            <charset val="136"/>
          </rPr>
          <t xml:space="preserve">
16</t>
        </r>
      </text>
    </comment>
    <comment ref="D11" authorId="0">
      <text>
        <r>
          <rPr>
            <b/>
            <sz val="11"/>
            <color indexed="81"/>
            <rFont val="新細明體"/>
            <family val="1"/>
            <charset val="136"/>
          </rPr>
          <t>div07009:</t>
        </r>
        <r>
          <rPr>
            <sz val="11"/>
            <color indexed="81"/>
            <rFont val="新細明體"/>
            <family val="1"/>
            <charset val="136"/>
          </rPr>
          <t xml:space="preserve">
26</t>
        </r>
      </text>
    </comment>
    <comment ref="B14" authorId="1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含應收墊付款</t>
        </r>
      </text>
    </comment>
    <comment ref="B17" authorId="0">
      <text>
        <r>
          <rPr>
            <b/>
            <sz val="11"/>
            <color indexed="81"/>
            <rFont val="新細明體"/>
            <family val="1"/>
            <charset val="136"/>
          </rPr>
          <t>div07009:</t>
        </r>
        <r>
          <rPr>
            <sz val="11"/>
            <color indexed="81"/>
            <rFont val="新細明體"/>
            <family val="1"/>
            <charset val="136"/>
          </rPr>
          <t xml:space="preserve">
23</t>
        </r>
      </text>
    </comment>
    <comment ref="B19" authorId="0">
      <text>
        <r>
          <rPr>
            <b/>
            <sz val="11"/>
            <color indexed="81"/>
            <rFont val="新細明體"/>
            <family val="1"/>
            <charset val="136"/>
          </rPr>
          <t>div07009:</t>
        </r>
        <r>
          <rPr>
            <sz val="11"/>
            <color indexed="81"/>
            <rFont val="新細明體"/>
            <family val="1"/>
            <charset val="136"/>
          </rPr>
          <t xml:space="preserve">
全年度預算數-本月分配預算數</t>
        </r>
      </text>
    </comment>
    <comment ref="D19" authorId="0">
      <text>
        <r>
          <rPr>
            <b/>
            <sz val="11"/>
            <color indexed="81"/>
            <rFont val="新細明體"/>
            <family val="1"/>
            <charset val="136"/>
          </rPr>
          <t>div07009:</t>
        </r>
        <r>
          <rPr>
            <sz val="11"/>
            <color indexed="81"/>
            <rFont val="新細明體"/>
            <family val="1"/>
            <charset val="136"/>
          </rPr>
          <t xml:space="preserve">
全年度預算數-本月分配預算數</t>
        </r>
      </text>
    </comment>
    <comment ref="B33" authorId="1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營建
交通及運輸
其他設備
</t>
        </r>
      </text>
    </comment>
  </commentList>
</comments>
</file>

<file path=xl/comments3.xml><?xml version="1.0" encoding="utf-8"?>
<comments xmlns="http://schemas.openxmlformats.org/spreadsheetml/2006/main">
  <authors>
    <author>ea-11030</author>
    <author>DORTP</author>
    <author>dortp</author>
    <author>user</author>
    <author>郜先生</author>
  </authors>
  <commentList>
    <comment ref="A8" authorId="0">
      <text>
        <r>
          <rPr>
            <b/>
            <sz val="9"/>
            <color indexed="81"/>
            <rFont val="新細明體"/>
            <family val="1"/>
            <charset val="136"/>
          </rPr>
          <t>ea-11030:</t>
        </r>
        <r>
          <rPr>
            <sz val="9"/>
            <color indexed="81"/>
            <rFont val="新細明體"/>
            <family val="1"/>
            <charset val="136"/>
          </rPr>
          <t xml:space="preserve">
橘色部份之合計欄數字是Copy上個月的本期結存(即本表的第74-79列)</t>
        </r>
      </text>
    </comment>
    <comment ref="E8" authorId="1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經費結存-上個月
</t>
        </r>
      </text>
    </comment>
    <comment ref="E9" authorId="1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經費結存-本月
(要等於登打平衡表的
E6)
</t>
        </r>
      </text>
    </comment>
    <comment ref="C16" authorId="1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對總帳的當月貸方
</t>
        </r>
      </text>
    </comment>
    <comment ref="B17" authorId="2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1.所屬動支的不納入
2.連結核對金額用總帳_歲出_2的預計支用數(經)</t>
        </r>
      </text>
    </comment>
    <comment ref="B18" authorId="2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1.所屬動支的不納入
2.連結核對金額用總帳_歲出_2的預計支用數(資)</t>
        </r>
      </text>
    </comment>
    <comment ref="B19" authorId="2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連結核對金額用總帳_歲出_2的預計支用數(統籌)</t>
        </r>
      </text>
    </comment>
    <comment ref="A21" authorId="3">
      <text>
        <r>
          <rPr>
            <b/>
            <sz val="9"/>
            <color indexed="81"/>
            <rFont val="細明體"/>
            <family val="3"/>
            <charset val="136"/>
          </rPr>
          <t>貸方</t>
        </r>
      </text>
    </comment>
    <comment ref="B21" authorId="2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連結核對金額用總帳_歲出_1的代收款之本期貸方金額合計數，
包含:
1.</t>
        </r>
        <r>
          <rPr>
            <b/>
            <sz val="9"/>
            <color indexed="81"/>
            <rFont val="新細明體"/>
            <family val="1"/>
            <charset val="136"/>
          </rPr>
          <t>代收款</t>
        </r>
        <r>
          <rPr>
            <sz val="9"/>
            <color indexed="81"/>
            <rFont val="新細明體"/>
            <family val="1"/>
            <charset val="136"/>
          </rPr>
          <t xml:space="preserve">
2.</t>
        </r>
        <r>
          <rPr>
            <b/>
            <sz val="9"/>
            <color indexed="81"/>
            <rFont val="新細明體"/>
            <family val="1"/>
            <charset val="136"/>
          </rPr>
          <t>農代</t>
        </r>
        <r>
          <rPr>
            <sz val="9"/>
            <color indexed="81"/>
            <rFont val="新細明體"/>
            <family val="1"/>
            <charset val="136"/>
          </rPr>
          <t xml:space="preserve">
3.關渡
4.內湖抵費地六期
5.</t>
        </r>
        <r>
          <rPr>
            <b/>
            <sz val="9"/>
            <color indexed="81"/>
            <rFont val="新細明體"/>
            <family val="1"/>
            <charset val="136"/>
          </rPr>
          <t>公用事業費</t>
        </r>
        <r>
          <rPr>
            <sz val="9"/>
            <color indexed="81"/>
            <rFont val="新細明體"/>
            <family val="1"/>
            <charset val="136"/>
          </rPr>
          <t xml:space="preserve">
6.</t>
        </r>
        <r>
          <rPr>
            <b/>
            <sz val="9"/>
            <color indexed="81"/>
            <rFont val="新細明體"/>
            <family val="1"/>
            <charset val="136"/>
          </rPr>
          <t>代扣款</t>
        </r>
      </text>
    </comment>
    <comment ref="A22" authorId="3">
      <text>
        <r>
          <rPr>
            <b/>
            <sz val="9"/>
            <color indexed="81"/>
            <rFont val="細明體"/>
            <family val="3"/>
            <charset val="136"/>
          </rPr>
          <t>借方</t>
        </r>
      </text>
    </comment>
    <comment ref="B22" authorId="2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連結核對金額用總帳_歲出_1的代收款之本期借方金額合計數，
包含:
1.代收款
2.農代
3.關渡
4.內湖抵費地六期
5.公用事業費
4.代扣款</t>
        </r>
      </text>
    </comment>
    <comment ref="B24" authorId="2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連結核對金額用總帳_歲出_2的保管款之本期貸方金額合計數</t>
        </r>
      </text>
    </comment>
    <comment ref="B25" authorId="2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連結核對金額用總帳_歲出_2的保管款之本期借方金額合計數</t>
        </r>
      </text>
    </comment>
    <comment ref="B27" authorId="2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連結核對金額用總帳_歲出_1的受託經費之本期貸方金額合計數</t>
        </r>
      </text>
    </comment>
    <comment ref="B28" authorId="2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連結核對金額用總帳_歲出_1的受託經費之本期借方金額合計數</t>
        </r>
      </text>
    </comment>
    <comment ref="B30" authorId="2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連結核對金額用總帳_歲出_1的預領經費之本期貸方金額合計數</t>
        </r>
      </text>
    </comment>
    <comment ref="B31" authorId="2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連結核對金額用總帳_歲出_1的預領經費之本期借方金額合計數</t>
        </r>
      </text>
    </comment>
    <comment ref="A35" authorId="3">
      <text>
        <r>
          <rPr>
            <b/>
            <sz val="9"/>
            <color indexed="81"/>
            <rFont val="細明體"/>
            <family val="3"/>
            <charset val="136"/>
          </rPr>
          <t>總分類帳借減貸</t>
        </r>
      </text>
    </comment>
    <comment ref="C35" authorId="1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當月份
</t>
        </r>
      </text>
    </comment>
    <comment ref="B36" authorId="0">
      <text>
        <r>
          <rPr>
            <sz val="9"/>
            <color indexed="81"/>
            <rFont val="新細明體"/>
            <family val="1"/>
            <charset val="136"/>
          </rPr>
          <t>各科目的</t>
        </r>
        <r>
          <rPr>
            <b/>
            <sz val="9"/>
            <color indexed="81"/>
            <rFont val="新細明體"/>
            <family val="1"/>
            <charset val="136"/>
          </rPr>
          <t>本期增減</t>
        </r>
        <r>
          <rPr>
            <sz val="9"/>
            <color indexed="81"/>
            <rFont val="新細明體"/>
            <family val="1"/>
            <charset val="136"/>
          </rPr>
          <t>金額</t>
        </r>
      </text>
    </comment>
    <comment ref="A42" authorId="2">
      <text>
        <r>
          <rPr>
            <sz val="9"/>
            <color indexed="81"/>
            <rFont val="新細明體"/>
            <family val="1"/>
            <charset val="136"/>
          </rPr>
          <t>營建
交通及運輸(目前沒有)
其他設備</t>
        </r>
      </text>
    </comment>
    <comment ref="A44" authorId="2">
      <text>
        <r>
          <rPr>
            <sz val="9"/>
            <color indexed="81"/>
            <rFont val="新細明體"/>
            <family val="1"/>
            <charset val="136"/>
          </rPr>
          <t>水土保持</t>
        </r>
      </text>
    </comment>
    <comment ref="A45" authorId="2">
      <text>
        <r>
          <rPr>
            <sz val="9"/>
            <color indexed="81"/>
            <rFont val="新細明體"/>
            <family val="1"/>
            <charset val="136"/>
          </rPr>
          <t>山坡地</t>
        </r>
      </text>
    </comment>
    <comment ref="A50" authorId="2">
      <text>
        <r>
          <rPr>
            <sz val="9"/>
            <color indexed="81"/>
            <rFont val="新細明體"/>
            <family val="1"/>
            <charset val="136"/>
          </rPr>
          <t>水土保持</t>
        </r>
      </text>
    </comment>
    <comment ref="A51" authorId="2">
      <text>
        <r>
          <rPr>
            <sz val="9"/>
            <color indexed="81"/>
            <rFont val="新細明體"/>
            <family val="1"/>
            <charset val="136"/>
          </rPr>
          <t>山坡地</t>
        </r>
      </text>
    </comment>
    <comment ref="A57" authorId="3">
      <text>
        <r>
          <rPr>
            <b/>
            <sz val="9"/>
            <color indexed="81"/>
            <rFont val="細明體"/>
            <family val="3"/>
            <charset val="136"/>
          </rPr>
          <t>總帳應付歲出款-本月合計借減貸：本期增減金額</t>
        </r>
      </text>
    </comment>
    <comment ref="B60" authorId="0">
      <text>
        <r>
          <rPr>
            <b/>
            <sz val="9"/>
            <color indexed="81"/>
            <rFont val="新細明體"/>
            <family val="1"/>
            <charset val="136"/>
          </rPr>
          <t>ea-11030: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  <r>
          <rPr>
            <sz val="9"/>
            <color indexed="10"/>
            <rFont val="新細明體"/>
            <family val="1"/>
            <charset val="136"/>
          </rPr>
          <t>暫付款-員工借支</t>
        </r>
        <r>
          <rPr>
            <sz val="9"/>
            <color indexed="81"/>
            <rFont val="新細明體"/>
            <family val="1"/>
            <charset val="136"/>
          </rPr>
          <t>之</t>
        </r>
        <r>
          <rPr>
            <sz val="9"/>
            <color indexed="10"/>
            <rFont val="新細明體"/>
            <family val="1"/>
            <charset val="136"/>
          </rPr>
          <t>本期借方金額</t>
        </r>
      </text>
    </comment>
    <comment ref="B61" authorId="0">
      <text>
        <r>
          <rPr>
            <b/>
            <sz val="9"/>
            <color indexed="81"/>
            <rFont val="新細明體"/>
            <family val="1"/>
            <charset val="136"/>
          </rPr>
          <t>ea-11030: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  <r>
          <rPr>
            <sz val="9"/>
            <color indexed="10"/>
            <rFont val="新細明體"/>
            <family val="1"/>
            <charset val="136"/>
          </rPr>
          <t>暫付款-員工借支</t>
        </r>
        <r>
          <rPr>
            <sz val="9"/>
            <color indexed="81"/>
            <rFont val="新細明體"/>
            <family val="1"/>
            <charset val="136"/>
          </rPr>
          <t>之</t>
        </r>
        <r>
          <rPr>
            <sz val="9"/>
            <color indexed="10"/>
            <rFont val="新細明體"/>
            <family val="1"/>
            <charset val="136"/>
          </rPr>
          <t>本期貸方金額</t>
        </r>
      </text>
    </comment>
    <comment ref="B66" authorId="4">
      <text>
        <r>
          <rPr>
            <sz val="9"/>
            <color indexed="81"/>
            <rFont val="新細明體"/>
            <family val="1"/>
            <charset val="136"/>
          </rPr>
          <t xml:space="preserve">含應收墊付款及各代收款
</t>
        </r>
      </text>
    </comment>
    <comment ref="E83" authorId="3">
      <text>
        <r>
          <rPr>
            <b/>
            <sz val="9"/>
            <color indexed="81"/>
            <rFont val="細明體"/>
            <family val="3"/>
            <charset val="136"/>
          </rPr>
          <t>應為0</t>
        </r>
      </text>
    </comment>
  </commentList>
</comments>
</file>

<file path=xl/comments4.xml><?xml version="1.0" encoding="utf-8"?>
<comments xmlns="http://schemas.openxmlformats.org/spreadsheetml/2006/main">
  <authors>
    <author>div07009</author>
    <author>user</author>
    <author>ea-11030</author>
    <author>dortp</author>
  </authors>
  <commentList>
    <comment ref="D7" authorId="0">
      <text>
        <r>
          <rPr>
            <b/>
            <sz val="9"/>
            <color indexed="81"/>
            <rFont val="新細明體"/>
            <family val="1"/>
            <charset val="136"/>
          </rPr>
          <t>div07009:</t>
        </r>
        <r>
          <rPr>
            <sz val="9"/>
            <color indexed="81"/>
            <rFont val="新細明體"/>
            <family val="1"/>
            <charset val="136"/>
          </rPr>
          <t xml:space="preserve">
9  貸</t>
        </r>
      </text>
    </comment>
    <comment ref="C10" authorId="1">
      <text>
        <r>
          <rPr>
            <b/>
            <sz val="9"/>
            <color indexed="81"/>
            <rFont val="細明體"/>
            <family val="3"/>
            <charset val="136"/>
          </rPr>
          <t>與歲入累計表本月實收數合計核對</t>
        </r>
      </text>
    </comment>
    <comment ref="B11" authorId="2">
      <text>
        <r>
          <rPr>
            <b/>
            <sz val="9"/>
            <color indexed="81"/>
            <rFont val="新細明體"/>
            <family val="1"/>
            <charset val="136"/>
          </rPr>
          <t>ea-11030:</t>
        </r>
        <r>
          <rPr>
            <sz val="9"/>
            <color indexed="81"/>
            <rFont val="新細明體"/>
            <family val="1"/>
            <charset val="136"/>
          </rPr>
          <t xml:space="preserve">
11-30列=連結歲入累計表的本期實收數</t>
        </r>
      </text>
    </comment>
    <comment ref="C32" authorId="3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連結核對金額用總帳_歲入的應收歲入款本期金額
和月報以前年度保留數本月實收數</t>
        </r>
      </text>
    </comment>
    <comment ref="C33" authorId="3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連結核對金額用總帳_歲入的以前年度納庫收回數本期金額</t>
        </r>
      </text>
    </comment>
    <comment ref="C34" authorId="3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連結核對金額用總帳_歲入的預收款本期金額</t>
        </r>
      </text>
    </comment>
    <comment ref="A35" authorId="2">
      <text>
        <r>
          <rPr>
            <b/>
            <sz val="9"/>
            <color indexed="81"/>
            <rFont val="新細明體"/>
            <family val="1"/>
            <charset val="136"/>
          </rPr>
          <t>ea-11030:</t>
        </r>
        <r>
          <rPr>
            <sz val="9"/>
            <color indexed="81"/>
            <rFont val="新細明體"/>
            <family val="1"/>
            <charset val="136"/>
          </rPr>
          <t xml:space="preserve">
總帳一(歲入)的暫收款</t>
        </r>
      </text>
    </comment>
    <comment ref="D66" authorId="0">
      <text>
        <r>
          <rPr>
            <b/>
            <sz val="9"/>
            <color indexed="81"/>
            <rFont val="新細明體"/>
            <family val="1"/>
            <charset val="136"/>
          </rPr>
          <t>div07009:</t>
        </r>
        <r>
          <rPr>
            <sz val="9"/>
            <color indexed="81"/>
            <rFont val="新細明體"/>
            <family val="1"/>
            <charset val="136"/>
          </rPr>
          <t xml:space="preserve">
9 借</t>
        </r>
      </text>
    </comment>
  </commentList>
</comments>
</file>

<file path=xl/comments5.xml><?xml version="1.0" encoding="utf-8"?>
<comments xmlns="http://schemas.openxmlformats.org/spreadsheetml/2006/main">
  <authors>
    <author>DORTP</author>
  </authors>
  <commentList>
    <comment ref="F293" authorId="0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含動一分配$4,500,000元,故原分配數為$4,602,531,634元</t>
        </r>
      </text>
    </comment>
    <comment ref="G293" authorId="0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含動一分配$4,500,000元,故原分配數為$4,602,531,634元</t>
        </r>
      </text>
    </comment>
    <comment ref="F301" authorId="0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含動一分配$4,500,000元,故原分配數為$4,602,531,634元</t>
        </r>
      </text>
    </comment>
    <comment ref="G301" authorId="0">
      <text>
        <r>
          <rPr>
            <b/>
            <sz val="9"/>
            <color indexed="81"/>
            <rFont val="新細明體"/>
            <family val="1"/>
            <charset val="136"/>
          </rPr>
          <t>DORTP:</t>
        </r>
        <r>
          <rPr>
            <sz val="9"/>
            <color indexed="81"/>
            <rFont val="新細明體"/>
            <family val="1"/>
            <charset val="136"/>
          </rPr>
          <t xml:space="preserve">
含動一分配$4,500,000元,故原分配數為$4,602,531,634元</t>
        </r>
      </text>
    </comment>
  </commentList>
</comments>
</file>

<file path=xl/sharedStrings.xml><?xml version="1.0" encoding="utf-8"?>
<sst xmlns="http://schemas.openxmlformats.org/spreadsheetml/2006/main" count="377" uniqueCount="234">
  <si>
    <t>臺北市政府工務局大地工程處</t>
    <phoneticPr fontId="5" type="noConversion"/>
  </si>
  <si>
    <t>歲入類平衡表</t>
  </si>
  <si>
    <t>資力及資產</t>
  </si>
  <si>
    <t>金額</t>
  </si>
  <si>
    <t>負擔及負債</t>
  </si>
  <si>
    <t xml:space="preserve">金額 </t>
  </si>
  <si>
    <t>歲入結存─現金</t>
  </si>
  <si>
    <t>保管款</t>
    <phoneticPr fontId="5" type="noConversion"/>
  </si>
  <si>
    <t>歲入結存─存款</t>
  </si>
  <si>
    <t>應納庫款</t>
  </si>
  <si>
    <t>應收歲入款</t>
    <phoneticPr fontId="5" type="noConversion"/>
  </si>
  <si>
    <t>暫收款</t>
  </si>
  <si>
    <t>歲入預算數</t>
  </si>
  <si>
    <t>預收款</t>
    <phoneticPr fontId="5" type="noConversion"/>
  </si>
  <si>
    <t>歲入分配數</t>
  </si>
  <si>
    <t>預計納庫數</t>
  </si>
  <si>
    <t>歲入納庫數</t>
  </si>
  <si>
    <t>歲入實收數</t>
  </si>
  <si>
    <t>以前年度歲入退還數</t>
  </si>
  <si>
    <t>以前年度納庫收回數</t>
  </si>
  <si>
    <t>合計</t>
  </si>
  <si>
    <t>製表                            覆核                           主辦會計                               機關長官</t>
    <phoneticPr fontId="5" type="noConversion"/>
  </si>
  <si>
    <t>歲出類平衡表</t>
  </si>
  <si>
    <t>負擔,負債及賸餘</t>
  </si>
  <si>
    <t>經費結存─存款(市庫)</t>
    <phoneticPr fontId="5" type="noConversion"/>
  </si>
  <si>
    <t>保管款</t>
  </si>
  <si>
    <t>經費結存─存款(專戶)</t>
    <phoneticPr fontId="5" type="noConversion"/>
  </si>
  <si>
    <t>代收款</t>
  </si>
  <si>
    <t>經費結存─存款(代扣勞、健、公保費、公用事業費款專戶款)</t>
    <phoneticPr fontId="5" type="noConversion"/>
  </si>
  <si>
    <t>借入款</t>
  </si>
  <si>
    <t>可支庫款</t>
  </si>
  <si>
    <t>預領經費</t>
  </si>
  <si>
    <t>保留庫款</t>
  </si>
  <si>
    <t>應付歲出款</t>
    <phoneticPr fontId="5" type="noConversion"/>
  </si>
  <si>
    <t>零用金</t>
  </si>
  <si>
    <t>應付料款</t>
  </si>
  <si>
    <t>有價證券</t>
  </si>
  <si>
    <t>受託經費</t>
  </si>
  <si>
    <t>暫付款-員工借支</t>
  </si>
  <si>
    <t>歲出預算數</t>
  </si>
  <si>
    <t>暫付款-各項補助費</t>
  </si>
  <si>
    <t>歲出分配數</t>
  </si>
  <si>
    <t>暫付款-其他費用</t>
  </si>
  <si>
    <t>應付歲出保留款</t>
    <phoneticPr fontId="5" type="noConversion"/>
  </si>
  <si>
    <t>應收剔除經費</t>
    <phoneticPr fontId="5" type="noConversion"/>
  </si>
  <si>
    <t>災害搶修準備</t>
  </si>
  <si>
    <t>押金</t>
  </si>
  <si>
    <t>經費賸餘-待納庫部分</t>
  </si>
  <si>
    <t>委託經費</t>
  </si>
  <si>
    <t>經費賸餘-押金部分</t>
  </si>
  <si>
    <t xml:space="preserve">預計支用數  </t>
  </si>
  <si>
    <t>經費賸餘-材料部分</t>
  </si>
  <si>
    <t>保管有價證券</t>
  </si>
  <si>
    <t>應付保管有價證券</t>
    <phoneticPr fontId="5" type="noConversion"/>
  </si>
  <si>
    <t>歲出實付數</t>
  </si>
  <si>
    <t xml:space="preserve">    行政管理</t>
    <phoneticPr fontId="5" type="noConversion"/>
  </si>
  <si>
    <t xml:space="preserve">    山坡地管理及維護</t>
    <phoneticPr fontId="5" type="noConversion"/>
  </si>
  <si>
    <r>
      <t xml:space="preserve">         </t>
    </r>
    <r>
      <rPr>
        <sz val="11"/>
        <rFont val="標楷體"/>
        <family val="4"/>
        <charset val="136"/>
      </rPr>
      <t>接受中央各部會補助業務支出</t>
    </r>
    <phoneticPr fontId="5" type="noConversion"/>
  </si>
  <si>
    <r>
      <t xml:space="preserve">         </t>
    </r>
    <r>
      <rPr>
        <sz val="11"/>
        <rFont val="標楷體"/>
        <family val="4"/>
        <charset val="136"/>
      </rPr>
      <t>接受中央各部會補助建設支出</t>
    </r>
    <phoneticPr fontId="5" type="noConversion"/>
  </si>
  <si>
    <r>
      <t xml:space="preserve">         </t>
    </r>
    <r>
      <rPr>
        <sz val="11"/>
        <rFont val="標楷體"/>
        <family val="4"/>
        <charset val="136"/>
      </rPr>
      <t>營建工程</t>
    </r>
    <phoneticPr fontId="5" type="noConversion"/>
  </si>
  <si>
    <r>
      <t xml:space="preserve">         </t>
    </r>
    <r>
      <rPr>
        <sz val="11"/>
        <rFont val="標楷體"/>
        <family val="4"/>
        <charset val="136"/>
      </rPr>
      <t>交通及運輸設備</t>
    </r>
    <phoneticPr fontId="5" type="noConversion"/>
  </si>
  <si>
    <r>
      <t xml:space="preserve">   </t>
    </r>
    <r>
      <rPr>
        <sz val="6"/>
        <rFont val="標楷體"/>
        <family val="4"/>
        <charset val="136"/>
      </rPr>
      <t xml:space="preserve"> </t>
    </r>
    <r>
      <rPr>
        <sz val="11"/>
        <rFont val="標楷體"/>
        <family val="4"/>
        <charset val="136"/>
      </rPr>
      <t xml:space="preserve"> 其他設備 </t>
    </r>
    <phoneticPr fontId="5" type="noConversion"/>
  </si>
  <si>
    <r>
      <t xml:space="preserve">    </t>
    </r>
    <r>
      <rPr>
        <sz val="6"/>
        <rFont val="標楷體"/>
        <family val="4"/>
        <charset val="136"/>
      </rPr>
      <t xml:space="preserve"> </t>
    </r>
    <r>
      <rPr>
        <sz val="11"/>
        <rFont val="標楷體"/>
        <family val="4"/>
        <charset val="136"/>
      </rPr>
      <t>道路橋樑工程</t>
    </r>
    <phoneticPr fontId="5" type="noConversion"/>
  </si>
  <si>
    <r>
      <t xml:space="preserve">    </t>
    </r>
    <r>
      <rPr>
        <sz val="6"/>
        <rFont val="標楷體"/>
        <family val="4"/>
        <charset val="136"/>
      </rPr>
      <t xml:space="preserve"> </t>
    </r>
    <r>
      <rPr>
        <sz val="11"/>
        <rFont val="標楷體"/>
        <family val="4"/>
        <charset val="136"/>
      </rPr>
      <t>水土保持工程</t>
    </r>
    <phoneticPr fontId="5" type="noConversion"/>
  </si>
  <si>
    <r>
      <t xml:space="preserve">   </t>
    </r>
    <r>
      <rPr>
        <sz val="6"/>
        <rFont val="標楷體"/>
        <family val="4"/>
        <charset val="136"/>
      </rPr>
      <t xml:space="preserve"> </t>
    </r>
    <r>
      <rPr>
        <sz val="11"/>
        <rFont val="標楷體"/>
        <family val="4"/>
        <charset val="136"/>
      </rPr>
      <t>山坡地遊憩設施工程</t>
    </r>
    <phoneticPr fontId="5" type="noConversion"/>
  </si>
  <si>
    <r>
      <t xml:space="preserve">         </t>
    </r>
    <r>
      <rPr>
        <sz val="11"/>
        <rFont val="標楷體"/>
        <family val="4"/>
        <charset val="136"/>
      </rPr>
      <t>公務人員退休及撫卹給付</t>
    </r>
    <phoneticPr fontId="5" type="noConversion"/>
  </si>
  <si>
    <r>
      <t xml:space="preserve">         </t>
    </r>
    <r>
      <rPr>
        <sz val="11"/>
        <rFont val="標楷體"/>
        <family val="4"/>
        <charset val="136"/>
      </rPr>
      <t>公務人員福利互助補助</t>
    </r>
    <r>
      <rPr>
        <sz val="11"/>
        <rFont val="Times New Roman"/>
        <family val="1"/>
      </rPr>
      <t xml:space="preserve"> </t>
    </r>
    <phoneticPr fontId="5" type="noConversion"/>
  </si>
  <si>
    <r>
      <t xml:space="preserve">         </t>
    </r>
    <r>
      <rPr>
        <sz val="11"/>
        <rFont val="標楷體"/>
        <family val="4"/>
        <charset val="136"/>
      </rPr>
      <t>公務人員工待遇準備</t>
    </r>
    <phoneticPr fontId="5" type="noConversion"/>
  </si>
  <si>
    <r>
      <t xml:space="preserve">    </t>
    </r>
    <r>
      <rPr>
        <sz val="6"/>
        <rFont val="標楷體"/>
        <family val="4"/>
        <charset val="136"/>
      </rPr>
      <t xml:space="preserve"> </t>
    </r>
    <r>
      <rPr>
        <sz val="11"/>
        <rFont val="標楷體"/>
        <family val="4"/>
        <charset val="136"/>
      </rPr>
      <t>災害準備金</t>
    </r>
    <phoneticPr fontId="5" type="noConversion"/>
  </si>
  <si>
    <t>製表                                   覆核                                  主辦會計                                    機關長官</t>
    <phoneticPr fontId="5" type="noConversion"/>
  </si>
  <si>
    <t>歲入類現金出納表</t>
    <phoneticPr fontId="5" type="noConversion"/>
  </si>
  <si>
    <t>中華民國105年6月1日起至105年6月30日止</t>
    <phoneticPr fontId="3" type="noConversion"/>
  </si>
  <si>
    <t xml:space="preserve"> </t>
    <phoneticPr fontId="5" type="noConversion"/>
  </si>
  <si>
    <t xml:space="preserve">小計 </t>
    <phoneticPr fontId="5" type="noConversion"/>
  </si>
  <si>
    <t>合計</t>
    <phoneticPr fontId="5" type="noConversion"/>
  </si>
  <si>
    <t xml:space="preserve">合計   </t>
    <phoneticPr fontId="5" type="noConversion"/>
  </si>
  <si>
    <t>收項</t>
    <phoneticPr fontId="5" type="noConversion"/>
  </si>
  <si>
    <t xml:space="preserve">   1.上期結存</t>
    <phoneticPr fontId="5" type="noConversion"/>
  </si>
  <si>
    <t xml:space="preserve">         歲入結存--存款</t>
    <phoneticPr fontId="5" type="noConversion"/>
  </si>
  <si>
    <t xml:space="preserve">   2.本期收入</t>
    <phoneticPr fontId="5" type="noConversion"/>
  </si>
  <si>
    <t xml:space="preserve">      歲入實收數</t>
    <phoneticPr fontId="5" type="noConversion"/>
  </si>
  <si>
    <t xml:space="preserve">          罰金罰鍰</t>
    <phoneticPr fontId="5" type="noConversion"/>
  </si>
  <si>
    <t xml:space="preserve">          怠金</t>
    <phoneticPr fontId="5" type="noConversion"/>
  </si>
  <si>
    <t xml:space="preserve">          沒收物變價</t>
    <phoneticPr fontId="5" type="noConversion"/>
  </si>
  <si>
    <t xml:space="preserve">          一般賠償收入</t>
    <phoneticPr fontId="5" type="noConversion"/>
  </si>
  <si>
    <t xml:space="preserve">          審  查  費</t>
    <phoneticPr fontId="5" type="noConversion"/>
  </si>
  <si>
    <t xml:space="preserve">          證  照  費  </t>
    <phoneticPr fontId="5" type="noConversion"/>
  </si>
  <si>
    <t xml:space="preserve">          登  記  費  </t>
    <phoneticPr fontId="5" type="noConversion"/>
  </si>
  <si>
    <t xml:space="preserve">          考試報名費</t>
    <phoneticPr fontId="5" type="noConversion"/>
  </si>
  <si>
    <t xml:space="preserve">          許  可  費</t>
    <phoneticPr fontId="5" type="noConversion"/>
  </si>
  <si>
    <t xml:space="preserve">          場地設施使用費</t>
    <phoneticPr fontId="5" type="noConversion"/>
  </si>
  <si>
    <t xml:space="preserve">          資料使用費</t>
    <phoneticPr fontId="5" type="noConversion"/>
  </si>
  <si>
    <t xml:space="preserve">          服  務  費</t>
    <phoneticPr fontId="5" type="noConversion"/>
  </si>
  <si>
    <t xml:space="preserve">          利息收入</t>
    <phoneticPr fontId="5" type="noConversion"/>
  </si>
  <si>
    <t xml:space="preserve">          地租</t>
    <phoneticPr fontId="5" type="noConversion"/>
  </si>
  <si>
    <t xml:space="preserve">          土地以外不動產租金</t>
    <phoneticPr fontId="5" type="noConversion"/>
  </si>
  <si>
    <t xml:space="preserve">          廢舊物資售價 </t>
    <phoneticPr fontId="5" type="noConversion"/>
  </si>
  <si>
    <t xml:space="preserve">          投資股息紅利</t>
    <phoneticPr fontId="5" type="noConversion"/>
  </si>
  <si>
    <t xml:space="preserve">          中央各部會補助</t>
    <phoneticPr fontId="5" type="noConversion"/>
  </si>
  <si>
    <t xml:space="preserve">          捐獻收入</t>
    <phoneticPr fontId="5" type="noConversion"/>
  </si>
  <si>
    <t xml:space="preserve">          收回以前年度歲出</t>
    <phoneticPr fontId="5" type="noConversion"/>
  </si>
  <si>
    <t xml:space="preserve">          其他雜項收入</t>
    <phoneticPr fontId="5" type="noConversion"/>
  </si>
  <si>
    <t xml:space="preserve">      應收歲入款</t>
    <phoneticPr fontId="5" type="noConversion"/>
  </si>
  <si>
    <t xml:space="preserve">      以前年度納庫收回數</t>
    <phoneticPr fontId="5" type="noConversion"/>
  </si>
  <si>
    <t xml:space="preserve">      預收款</t>
    <phoneticPr fontId="5" type="noConversion"/>
  </si>
  <si>
    <t xml:space="preserve">      暫收款</t>
    <phoneticPr fontId="5" type="noConversion"/>
  </si>
  <si>
    <t xml:space="preserve">            收入數</t>
    <phoneticPr fontId="5" type="noConversion"/>
  </si>
  <si>
    <t xml:space="preserve">              減 :轉或發還數 </t>
    <phoneticPr fontId="5" type="noConversion"/>
  </si>
  <si>
    <t>收項總計</t>
    <phoneticPr fontId="5" type="noConversion"/>
  </si>
  <si>
    <t>付項</t>
    <phoneticPr fontId="5" type="noConversion"/>
  </si>
  <si>
    <t xml:space="preserve">  1.本期支出</t>
    <phoneticPr fontId="5" type="noConversion"/>
  </si>
  <si>
    <t xml:space="preserve">     歲入納庫數</t>
    <phoneticPr fontId="5" type="noConversion"/>
  </si>
  <si>
    <t xml:space="preserve">      應納庫款</t>
    <phoneticPr fontId="5" type="noConversion"/>
  </si>
  <si>
    <t xml:space="preserve">      以前年度歲入退還數</t>
    <phoneticPr fontId="5" type="noConversion"/>
  </si>
  <si>
    <t xml:space="preserve">   2.本期結存</t>
    <phoneticPr fontId="5" type="noConversion"/>
  </si>
  <si>
    <t xml:space="preserve">      歲入結存-存款</t>
    <phoneticPr fontId="5" type="noConversion"/>
  </si>
  <si>
    <t xml:space="preserve">付項總計 </t>
    <phoneticPr fontId="5" type="noConversion"/>
  </si>
  <si>
    <t>製表                             覆核                        出納                              主辦會計                                  機關長官</t>
    <phoneticPr fontId="5" type="noConversion"/>
  </si>
  <si>
    <t>歲出類現金出納表</t>
    <phoneticPr fontId="5" type="noConversion"/>
  </si>
  <si>
    <t xml:space="preserve">科  目  及  摘  要 </t>
    <phoneticPr fontId="5" type="noConversion"/>
  </si>
  <si>
    <t>收       項</t>
    <phoneticPr fontId="5" type="noConversion"/>
  </si>
  <si>
    <t>有價證券</t>
    <phoneticPr fontId="5" type="noConversion"/>
  </si>
  <si>
    <t xml:space="preserve">      預計支用數</t>
    <phoneticPr fontId="5" type="noConversion"/>
  </si>
  <si>
    <t xml:space="preserve">        本機關經常門預算部分</t>
    <phoneticPr fontId="5" type="noConversion"/>
  </si>
  <si>
    <t xml:space="preserve">        本機關資本門預算部分</t>
    <phoneticPr fontId="5" type="noConversion"/>
  </si>
  <si>
    <t xml:space="preserve">        統籌科目部分 </t>
    <phoneticPr fontId="5" type="noConversion"/>
  </si>
  <si>
    <t xml:space="preserve">     代收款</t>
    <phoneticPr fontId="5" type="noConversion"/>
  </si>
  <si>
    <t xml:space="preserve">  </t>
    <phoneticPr fontId="5" type="noConversion"/>
  </si>
  <si>
    <t xml:space="preserve">         收      入      數</t>
    <phoneticPr fontId="5" type="noConversion"/>
  </si>
  <si>
    <t xml:space="preserve">         減:沖轉或發還數</t>
    <phoneticPr fontId="5" type="noConversion"/>
  </si>
  <si>
    <t xml:space="preserve">     保管款</t>
    <phoneticPr fontId="5" type="noConversion"/>
  </si>
  <si>
    <t xml:space="preserve">     受託經費</t>
    <phoneticPr fontId="5" type="noConversion"/>
  </si>
  <si>
    <t xml:space="preserve">     預領經費</t>
    <phoneticPr fontId="5" type="noConversion"/>
  </si>
  <si>
    <t>付          項</t>
    <phoneticPr fontId="5" type="noConversion"/>
  </si>
  <si>
    <t xml:space="preserve">    行政管理</t>
    <phoneticPr fontId="5" type="noConversion"/>
  </si>
  <si>
    <t xml:space="preserve">    山坡地管理及維護</t>
    <phoneticPr fontId="5" type="noConversion"/>
  </si>
  <si>
    <t xml:space="preserve">    接受中央各部會補助業務支出</t>
    <phoneticPr fontId="5" type="noConversion"/>
  </si>
  <si>
    <t xml:space="preserve">    接受中央各部會補助建設支出</t>
    <phoneticPr fontId="5" type="noConversion"/>
  </si>
  <si>
    <t xml:space="preserve">    營建工程</t>
    <phoneticPr fontId="5" type="noConversion"/>
  </si>
  <si>
    <t xml:space="preserve">    交通及運輸設備</t>
    <phoneticPr fontId="5" type="noConversion"/>
  </si>
  <si>
    <t xml:space="preserve">    其他設備 </t>
    <phoneticPr fontId="5" type="noConversion"/>
  </si>
  <si>
    <t xml:space="preserve">    道路橋樑工程</t>
    <phoneticPr fontId="5" type="noConversion"/>
  </si>
  <si>
    <t xml:space="preserve">    水土保持工程</t>
    <phoneticPr fontId="5" type="noConversion"/>
  </si>
  <si>
    <t xml:space="preserve">    山坡地遊憩設施工程</t>
    <phoneticPr fontId="5" type="noConversion"/>
  </si>
  <si>
    <t xml:space="preserve">    公務人員退休及撫卹給付</t>
    <phoneticPr fontId="5" type="noConversion"/>
  </si>
  <si>
    <t xml:space="preserve">    公務人員福利互助補助</t>
    <phoneticPr fontId="5" type="noConversion"/>
  </si>
  <si>
    <t xml:space="preserve">    公務人員工待遇準備</t>
    <phoneticPr fontId="5" type="noConversion"/>
  </si>
  <si>
    <t xml:space="preserve">    災害準備金</t>
    <phoneticPr fontId="5" type="noConversion"/>
  </si>
  <si>
    <t>應付歲出保留款</t>
  </si>
  <si>
    <t xml:space="preserve">         暫      付      數</t>
    <phoneticPr fontId="5" type="noConversion"/>
  </si>
  <si>
    <t xml:space="preserve">         減:沖轉或收回數</t>
    <phoneticPr fontId="5" type="noConversion"/>
  </si>
  <si>
    <t xml:space="preserve">         支      付      數</t>
    <phoneticPr fontId="5" type="noConversion"/>
  </si>
  <si>
    <t xml:space="preserve">         繳      庫      數</t>
    <phoneticPr fontId="5" type="noConversion"/>
  </si>
  <si>
    <t xml:space="preserve">     2.本期結存</t>
    <phoneticPr fontId="5" type="noConversion"/>
  </si>
  <si>
    <t xml:space="preserve">         經費結存-存款(市庫)</t>
    <phoneticPr fontId="5" type="noConversion"/>
  </si>
  <si>
    <t xml:space="preserve">         經費結存-存款(專戶)</t>
    <phoneticPr fontId="5" type="noConversion"/>
  </si>
  <si>
    <t xml:space="preserve">         經費結存─存款(代扣勞、
          健、公保費專戶款)</t>
    <phoneticPr fontId="5" type="noConversion"/>
  </si>
  <si>
    <t xml:space="preserve">         可支庫款</t>
    <phoneticPr fontId="5" type="noConversion"/>
  </si>
  <si>
    <t xml:space="preserve">         保留庫款</t>
    <phoneticPr fontId="5" type="noConversion"/>
  </si>
  <si>
    <t xml:space="preserve">         零用金</t>
    <phoneticPr fontId="5" type="noConversion"/>
  </si>
  <si>
    <t>臺北市政府工務局大地工程處</t>
    <phoneticPr fontId="5" type="noConversion"/>
  </si>
  <si>
    <t>經　　費　　累　　計　　表</t>
    <phoneticPr fontId="5" type="noConversion"/>
  </si>
  <si>
    <t>科　　　　　　　　　　　　　　　　　目</t>
  </si>
  <si>
    <t>原預算數</t>
  </si>
  <si>
    <t>第二預備金</t>
  </si>
  <si>
    <t>截至本月止
分配預算數</t>
  </si>
  <si>
    <t>原始
憑證</t>
    <phoneticPr fontId="5" type="noConversion"/>
  </si>
  <si>
    <t>本月實現數</t>
    <phoneticPr fontId="5" type="noConversion"/>
  </si>
  <si>
    <t>應付數</t>
    <phoneticPr fontId="5" type="noConversion"/>
  </si>
  <si>
    <t>分配數餘額</t>
  </si>
  <si>
    <t>預算追加(減)數</t>
    <phoneticPr fontId="5" type="noConversion"/>
  </si>
  <si>
    <t>經費流用數</t>
  </si>
  <si>
    <t>款</t>
  </si>
  <si>
    <t>項</t>
  </si>
  <si>
    <t>目</t>
  </si>
  <si>
    <t>節</t>
  </si>
  <si>
    <t>代號及名稱</t>
  </si>
  <si>
    <t>第一預備金</t>
  </si>
  <si>
    <t>全年度預算數</t>
    <phoneticPr fontId="5" type="noConversion"/>
  </si>
  <si>
    <t>字</t>
  </si>
  <si>
    <t>起訖
號數</t>
  </si>
  <si>
    <t>截至本月止
累計實現數</t>
    <phoneticPr fontId="5" type="noConversion"/>
  </si>
  <si>
    <t>保留數</t>
    <phoneticPr fontId="5" type="noConversion"/>
  </si>
  <si>
    <t>備　        註
( 暫  付  數 )</t>
    <phoneticPr fontId="5" type="noConversion"/>
  </si>
  <si>
    <t>07106</t>
    <phoneticPr fontId="5" type="noConversion"/>
  </si>
  <si>
    <t>大地工程處</t>
    <phoneticPr fontId="5" type="noConversion"/>
  </si>
  <si>
    <t>310100</t>
    <phoneticPr fontId="5" type="noConversion"/>
  </si>
  <si>
    <t>一般行政</t>
    <phoneticPr fontId="5" type="noConversion"/>
  </si>
  <si>
    <t xml:space="preserve"> </t>
  </si>
  <si>
    <t>310101</t>
    <phoneticPr fontId="5" type="noConversion"/>
  </si>
  <si>
    <t>行政管理</t>
    <phoneticPr fontId="5" type="noConversion"/>
  </si>
  <si>
    <t>0100</t>
    <phoneticPr fontId="5" type="noConversion"/>
  </si>
  <si>
    <t>人事費</t>
    <phoneticPr fontId="5" type="noConversion"/>
  </si>
  <si>
    <t>0200</t>
  </si>
  <si>
    <t>業務費</t>
  </si>
  <si>
    <t>0100</t>
    <phoneticPr fontId="5" type="noConversion"/>
  </si>
  <si>
    <t>人事費</t>
    <phoneticPr fontId="5" type="noConversion"/>
  </si>
  <si>
    <t>0400</t>
    <phoneticPr fontId="5" type="noConversion"/>
  </si>
  <si>
    <t>獎補助及損失</t>
    <phoneticPr fontId="5" type="noConversion"/>
  </si>
  <si>
    <t>山坡地巡查管理行政</t>
    <phoneticPr fontId="5" type="noConversion"/>
  </si>
  <si>
    <t>人事費</t>
    <phoneticPr fontId="5" type="noConversion"/>
  </si>
  <si>
    <t>0400</t>
    <phoneticPr fontId="5" type="noConversion"/>
  </si>
  <si>
    <t>獎補助及損失</t>
    <phoneticPr fontId="5" type="noConversion"/>
  </si>
  <si>
    <t>山坡地住宅管理行政</t>
    <phoneticPr fontId="5" type="noConversion"/>
  </si>
  <si>
    <t>0100</t>
    <phoneticPr fontId="5" type="noConversion"/>
  </si>
  <si>
    <t>人事費</t>
    <phoneticPr fontId="5" type="noConversion"/>
  </si>
  <si>
    <t>水土保持及產業道路行政</t>
    <phoneticPr fontId="5" type="noConversion"/>
  </si>
  <si>
    <t>道路步道行政</t>
    <phoneticPr fontId="5" type="noConversion"/>
  </si>
  <si>
    <t>森林遊憩行政</t>
    <phoneticPr fontId="5" type="noConversion"/>
  </si>
  <si>
    <t>人事費</t>
    <phoneticPr fontId="5" type="noConversion"/>
  </si>
  <si>
    <t>.</t>
    <phoneticPr fontId="5" type="noConversion"/>
  </si>
  <si>
    <t>土石流防治行政</t>
    <phoneticPr fontId="5" type="noConversion"/>
  </si>
  <si>
    <t>坡地整治行政</t>
    <phoneticPr fontId="5" type="noConversion"/>
  </si>
  <si>
    <t>0300</t>
    <phoneticPr fontId="5" type="noConversion"/>
  </si>
  <si>
    <t>設備及投資</t>
    <phoneticPr fontId="5" type="noConversion"/>
  </si>
  <si>
    <t>0300</t>
    <phoneticPr fontId="5" type="noConversion"/>
  </si>
  <si>
    <t>設備及投資</t>
    <phoneticPr fontId="5" type="noConversion"/>
  </si>
  <si>
    <t>.</t>
    <phoneticPr fontId="5" type="noConversion"/>
  </si>
  <si>
    <t>0100</t>
    <phoneticPr fontId="5" type="noConversion"/>
  </si>
  <si>
    <t>人事費</t>
    <phoneticPr fontId="5" type="noConversion"/>
  </si>
  <si>
    <t>0200</t>
    <phoneticPr fontId="5" type="noConversion"/>
  </si>
  <si>
    <t>業務費</t>
    <phoneticPr fontId="5" type="noConversion"/>
  </si>
  <si>
    <t>0400</t>
    <phoneticPr fontId="5" type="noConversion"/>
  </si>
  <si>
    <t>獎補助及損失</t>
    <phoneticPr fontId="5" type="noConversion"/>
  </si>
  <si>
    <t>接受中央各部會補助建設支出</t>
    <phoneticPr fontId="5" type="noConversion"/>
  </si>
  <si>
    <t>經常門合計</t>
    <phoneticPr fontId="5" type="noConversion"/>
  </si>
  <si>
    <t>資本門合計</t>
    <phoneticPr fontId="5" type="noConversion"/>
  </si>
  <si>
    <t>經資門合計</t>
    <phoneticPr fontId="5" type="noConversion"/>
  </si>
  <si>
    <t>統籌科目合計</t>
    <phoneticPr fontId="5" type="noConversion"/>
  </si>
  <si>
    <t>經資門統籌科目合計</t>
    <phoneticPr fontId="5" type="noConversion"/>
  </si>
  <si>
    <t>製表</t>
    <phoneticPr fontId="5" type="noConversion"/>
  </si>
  <si>
    <t>核對</t>
    <phoneticPr fontId="5" type="noConversion"/>
  </si>
  <si>
    <t>主辦會計人員</t>
    <phoneticPr fontId="5" type="noConversion"/>
  </si>
  <si>
    <t>機關長官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</si>
</sst>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  <numFmt numFmtId="177" formatCode="#,##0_ "/>
    <numFmt numFmtId="178" formatCode="#,##0_);[Red]\(#,##0\)"/>
    <numFmt numFmtId="179" formatCode="#,##0_);\(#,##0\)"/>
  </numFmts>
  <fonts count="4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4"/>
      <name val="雅真中楷"/>
      <family val="3"/>
      <charset val="136"/>
    </font>
    <font>
      <sz val="9"/>
      <name val="新細明體"/>
      <family val="1"/>
      <charset val="136"/>
    </font>
    <font>
      <u/>
      <sz val="20"/>
      <name val="標楷體"/>
      <family val="4"/>
      <charset val="136"/>
    </font>
    <font>
      <sz val="9"/>
      <name val="細明體"/>
      <family val="3"/>
      <charset val="136"/>
    </font>
    <font>
      <sz val="20"/>
      <name val="標楷體"/>
      <family val="4"/>
      <charset val="136"/>
    </font>
    <font>
      <sz val="20"/>
      <name val="雅真中楷"/>
      <family val="3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2"/>
      <name val="雅真中楷"/>
      <family val="3"/>
      <charset val="136"/>
    </font>
    <font>
      <b/>
      <sz val="11"/>
      <color indexed="81"/>
      <name val="新細明體"/>
      <family val="1"/>
      <charset val="136"/>
    </font>
    <font>
      <sz val="11"/>
      <color indexed="81"/>
      <name val="新細明體"/>
      <family val="1"/>
      <charset val="136"/>
    </font>
    <font>
      <b/>
      <sz val="7"/>
      <color indexed="81"/>
      <name val="新細明體"/>
      <family val="1"/>
      <charset val="136"/>
    </font>
    <font>
      <sz val="7"/>
      <color indexed="81"/>
      <name val="新細明體"/>
      <family val="1"/>
      <charset val="136"/>
    </font>
    <font>
      <u/>
      <sz val="22"/>
      <name val="標楷體"/>
      <family val="4"/>
      <charset val="136"/>
    </font>
    <font>
      <sz val="12"/>
      <color indexed="8"/>
      <name val="新細明體"/>
      <family val="1"/>
      <charset val="136"/>
    </font>
    <font>
      <sz val="14"/>
      <color indexed="8"/>
      <name val="標楷體"/>
      <family val="4"/>
      <charset val="136"/>
    </font>
    <font>
      <sz val="11"/>
      <name val="雅真中楷"/>
      <family val="3"/>
      <charset val="136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name val="標楷體"/>
      <family val="4"/>
      <charset val="136"/>
    </font>
    <font>
      <sz val="14"/>
      <color indexed="8"/>
      <name val="Times New Roman"/>
      <family val="1"/>
    </font>
    <font>
      <sz val="11"/>
      <name val="Times New Roman"/>
      <family val="1"/>
    </font>
    <font>
      <sz val="6"/>
      <name val="標楷體"/>
      <family val="4"/>
      <charset val="136"/>
    </font>
    <font>
      <sz val="12"/>
      <name val="Times New Roman"/>
      <family val="1"/>
    </font>
    <font>
      <sz val="12"/>
      <name val="細明體"/>
      <family val="3"/>
      <charset val="136"/>
    </font>
    <font>
      <sz val="9"/>
      <name val="雅真中楷"/>
      <family val="3"/>
      <charset val="136"/>
    </font>
    <font>
      <b/>
      <sz val="9"/>
      <color indexed="81"/>
      <name val="新細明體"/>
      <family val="1"/>
      <charset val="136"/>
    </font>
    <font>
      <sz val="9"/>
      <color indexed="81"/>
      <name val="新細明體"/>
      <family val="1"/>
      <charset val="136"/>
    </font>
    <font>
      <sz val="10"/>
      <color indexed="81"/>
      <name val="新細明體"/>
      <family val="1"/>
      <charset val="136"/>
    </font>
    <font>
      <u/>
      <sz val="16"/>
      <name val="標楷體"/>
      <family val="4"/>
      <charset val="136"/>
    </font>
    <font>
      <sz val="16"/>
      <name val="標楷體"/>
      <family val="4"/>
      <charset val="136"/>
    </font>
    <font>
      <u/>
      <sz val="20"/>
      <name val="雅真中楷"/>
      <family val="3"/>
      <charset val="136"/>
    </font>
    <font>
      <b/>
      <sz val="9"/>
      <color indexed="81"/>
      <name val="細明體"/>
      <family val="3"/>
      <charset val="136"/>
    </font>
    <font>
      <sz val="9"/>
      <color indexed="10"/>
      <name val="新細明體"/>
      <family val="1"/>
      <charset val="136"/>
    </font>
    <font>
      <b/>
      <u/>
      <sz val="16"/>
      <name val="新細明體"/>
      <family val="1"/>
      <charset val="136"/>
    </font>
    <font>
      <b/>
      <sz val="16"/>
      <name val="新細明體"/>
      <family val="1"/>
      <charset val="136"/>
    </font>
    <font>
      <b/>
      <u/>
      <sz val="18"/>
      <name val="新細明體"/>
      <family val="1"/>
      <charset val="136"/>
    </font>
    <font>
      <b/>
      <sz val="18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b/>
      <sz val="10"/>
      <name val="新細明體"/>
      <family val="1"/>
      <charset val="136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67">
    <xf numFmtId="0" fontId="0" fillId="0" borderId="0" xfId="0"/>
    <xf numFmtId="0" fontId="2" fillId="2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/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/>
    <xf numFmtId="0" fontId="8" fillId="2" borderId="0" xfId="0" applyFont="1" applyFill="1" applyAlignment="1" applyProtection="1">
      <alignment horizontal="centerContinuous"/>
      <protection locked="0"/>
    </xf>
    <xf numFmtId="0" fontId="8" fillId="2" borderId="0" xfId="0" applyFont="1" applyFill="1" applyAlignment="1">
      <alignment horizontal="centerContinuous"/>
    </xf>
    <xf numFmtId="0" fontId="8" fillId="0" borderId="1" xfId="0" applyFont="1" applyBorder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/>
    <xf numFmtId="0" fontId="8" fillId="0" borderId="4" xfId="0" applyFont="1" applyBorder="1"/>
    <xf numFmtId="41" fontId="9" fillId="2" borderId="5" xfId="0" applyNumberFormat="1" applyFont="1" applyFill="1" applyBorder="1" applyAlignment="1" applyProtection="1">
      <protection locked="0"/>
    </xf>
    <xf numFmtId="0" fontId="8" fillId="0" borderId="6" xfId="0" applyFont="1" applyBorder="1" applyAlignment="1"/>
    <xf numFmtId="0" fontId="8" fillId="0" borderId="7" xfId="0" applyFont="1" applyBorder="1" applyAlignment="1"/>
    <xf numFmtId="0" fontId="8" fillId="0" borderId="6" xfId="0" applyFont="1" applyFill="1" applyBorder="1" applyAlignment="1"/>
    <xf numFmtId="0" fontId="8" fillId="0" borderId="7" xfId="0" applyFont="1" applyFill="1" applyBorder="1" applyAlignment="1"/>
    <xf numFmtId="0" fontId="8" fillId="0" borderId="6" xfId="0" applyFont="1" applyFill="1" applyBorder="1"/>
    <xf numFmtId="4" fontId="10" fillId="2" borderId="5" xfId="0" applyNumberFormat="1" applyFont="1" applyFill="1" applyBorder="1" applyAlignment="1" applyProtection="1">
      <protection locked="0"/>
    </xf>
    <xf numFmtId="0" fontId="8" fillId="0" borderId="6" xfId="0" applyFont="1" applyBorder="1"/>
    <xf numFmtId="3" fontId="9" fillId="0" borderId="5" xfId="0" applyNumberFormat="1" applyFont="1" applyFill="1" applyBorder="1" applyAlignment="1" applyProtection="1">
      <protection locked="0"/>
    </xf>
    <xf numFmtId="4" fontId="10" fillId="0" borderId="5" xfId="0" applyNumberFormat="1" applyFont="1" applyFill="1" applyBorder="1" applyAlignment="1" applyProtection="1"/>
    <xf numFmtId="0" fontId="9" fillId="0" borderId="0" xfId="0" applyFont="1"/>
    <xf numFmtId="0" fontId="9" fillId="0" borderId="4" xfId="0" applyFont="1" applyBorder="1"/>
    <xf numFmtId="0" fontId="8" fillId="0" borderId="6" xfId="0" applyFont="1" applyBorder="1" applyAlignment="1">
      <alignment horizontal="center"/>
    </xf>
    <xf numFmtId="0" fontId="8" fillId="0" borderId="8" xfId="0" applyFont="1" applyBorder="1"/>
    <xf numFmtId="41" fontId="9" fillId="0" borderId="9" xfId="0" applyNumberFormat="1" applyFont="1" applyFill="1" applyBorder="1" applyAlignment="1" applyProtection="1"/>
    <xf numFmtId="0" fontId="8" fillId="0" borderId="10" xfId="0" applyFont="1" applyBorder="1" applyAlignment="1"/>
    <xf numFmtId="0" fontId="11" fillId="0" borderId="11" xfId="0" applyFont="1" applyFill="1" applyBorder="1" applyProtection="1">
      <protection locked="0"/>
    </xf>
    <xf numFmtId="0" fontId="2" fillId="0" borderId="12" xfId="0" applyFont="1" applyBorder="1"/>
    <xf numFmtId="176" fontId="11" fillId="0" borderId="13" xfId="0" applyNumberFormat="1" applyFont="1" applyBorder="1"/>
    <xf numFmtId="0" fontId="11" fillId="0" borderId="14" xfId="0" applyFon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5" xfId="0" applyBorder="1" applyAlignment="1"/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6" fillId="0" borderId="0" xfId="0" applyFont="1"/>
    <xf numFmtId="0" fontId="8" fillId="0" borderId="0" xfId="0" applyFont="1"/>
    <xf numFmtId="0" fontId="8" fillId="0" borderId="17" xfId="0" applyFont="1" applyBorder="1" applyAlignment="1"/>
    <xf numFmtId="176" fontId="17" fillId="0" borderId="18" xfId="1" applyNumberFormat="1" applyFont="1" applyFill="1" applyBorder="1"/>
    <xf numFmtId="0" fontId="18" fillId="0" borderId="19" xfId="0" applyFont="1" applyFill="1" applyBorder="1" applyAlignment="1"/>
    <xf numFmtId="176" fontId="17" fillId="0" borderId="5" xfId="1" applyNumberFormat="1" applyFont="1" applyFill="1" applyBorder="1"/>
    <xf numFmtId="176" fontId="19" fillId="0" borderId="0" xfId="0" applyNumberFormat="1" applyFont="1" applyAlignment="1">
      <alignment horizontal="center"/>
    </xf>
    <xf numFmtId="0" fontId="8" fillId="0" borderId="20" xfId="0" applyFont="1" applyBorder="1"/>
    <xf numFmtId="0" fontId="8" fillId="0" borderId="20" xfId="0" applyFont="1" applyBorder="1" applyAlignment="1">
      <alignment wrapText="1"/>
    </xf>
    <xf numFmtId="0" fontId="20" fillId="0" borderId="0" xfId="0" applyFont="1"/>
    <xf numFmtId="0" fontId="18" fillId="0" borderId="21" xfId="0" applyFont="1" applyFill="1" applyBorder="1" applyAlignment="1"/>
    <xf numFmtId="0" fontId="18" fillId="0" borderId="6" xfId="0" applyFont="1" applyFill="1" applyBorder="1" applyAlignment="1"/>
    <xf numFmtId="0" fontId="18" fillId="0" borderId="6" xfId="0" applyFont="1" applyFill="1" applyBorder="1"/>
    <xf numFmtId="176" fontId="20" fillId="0" borderId="0" xfId="1" applyNumberFormat="1" applyFont="1"/>
    <xf numFmtId="176" fontId="2" fillId="0" borderId="0" xfId="0" applyNumberFormat="1" applyFont="1"/>
    <xf numFmtId="176" fontId="18" fillId="0" borderId="6" xfId="0" applyNumberFormat="1" applyFont="1" applyFill="1" applyBorder="1" applyAlignment="1"/>
    <xf numFmtId="176" fontId="21" fillId="0" borderId="5" xfId="1" applyNumberFormat="1" applyFont="1" applyFill="1" applyBorder="1" applyAlignment="1"/>
    <xf numFmtId="0" fontId="22" fillId="0" borderId="4" xfId="0" applyFont="1" applyBorder="1"/>
    <xf numFmtId="0" fontId="23" fillId="0" borderId="6" xfId="0" applyFont="1" applyFill="1" applyBorder="1" applyAlignment="1"/>
    <xf numFmtId="0" fontId="22" fillId="0" borderId="22" xfId="0" applyFont="1" applyBorder="1"/>
    <xf numFmtId="4" fontId="18" fillId="0" borderId="6" xfId="0" applyNumberFormat="1" applyFont="1" applyFill="1" applyBorder="1" applyAlignment="1"/>
    <xf numFmtId="0" fontId="24" fillId="0" borderId="22" xfId="0" applyFont="1" applyBorder="1"/>
    <xf numFmtId="4" fontId="18" fillId="0" borderId="23" xfId="0" applyNumberFormat="1" applyFont="1" applyFill="1" applyBorder="1" applyAlignment="1"/>
    <xf numFmtId="176" fontId="21" fillId="0" borderId="24" xfId="1" applyNumberFormat="1" applyFont="1" applyFill="1" applyBorder="1" applyAlignment="1"/>
    <xf numFmtId="0" fontId="18" fillId="0" borderId="23" xfId="0" applyFont="1" applyFill="1" applyBorder="1" applyAlignment="1"/>
    <xf numFmtId="176" fontId="23" fillId="0" borderId="23" xfId="0" applyNumberFormat="1" applyFont="1" applyFill="1" applyBorder="1" applyAlignment="1"/>
    <xf numFmtId="0" fontId="8" fillId="0" borderId="22" xfId="0" applyFont="1" applyBorder="1"/>
    <xf numFmtId="0" fontId="8" fillId="0" borderId="8" xfId="0" applyFont="1" applyBorder="1" applyAlignment="1">
      <alignment horizontal="center"/>
    </xf>
    <xf numFmtId="176" fontId="17" fillId="0" borderId="9" xfId="1" applyNumberFormat="1" applyFont="1" applyFill="1" applyBorder="1" applyAlignment="1"/>
    <xf numFmtId="0" fontId="18" fillId="0" borderId="10" xfId="0" applyFont="1" applyFill="1" applyBorder="1" applyAlignment="1">
      <alignment horizontal="center"/>
    </xf>
    <xf numFmtId="176" fontId="26" fillId="0" borderId="12" xfId="1" applyNumberFormat="1" applyFont="1" applyBorder="1" applyAlignment="1"/>
    <xf numFmtId="176" fontId="27" fillId="0" borderId="13" xfId="1" applyNumberFormat="1" applyFont="1" applyBorder="1" applyAlignment="1"/>
    <xf numFmtId="0" fontId="2" fillId="0" borderId="15" xfId="0" applyFont="1" applyBorder="1"/>
    <xf numFmtId="0" fontId="2" fillId="0" borderId="16" xfId="0" applyFont="1" applyBorder="1"/>
    <xf numFmtId="0" fontId="0" fillId="0" borderId="0" xfId="0" applyAlignment="1">
      <alignment horizontal="left" vertical="center"/>
    </xf>
    <xf numFmtId="176" fontId="28" fillId="0" borderId="0" xfId="0" applyNumberFormat="1" applyFont="1"/>
    <xf numFmtId="176" fontId="2" fillId="0" borderId="0" xfId="1" applyNumberFormat="1" applyFont="1"/>
    <xf numFmtId="0" fontId="20" fillId="0" borderId="0" xfId="0" applyFont="1" applyAlignment="1">
      <alignment horizontal="center"/>
    </xf>
    <xf numFmtId="176" fontId="0" fillId="0" borderId="0" xfId="1" applyNumberFormat="1" applyFont="1"/>
    <xf numFmtId="176" fontId="34" fillId="0" borderId="0" xfId="1" applyNumberFormat="1" applyFont="1" applyAlignment="1">
      <alignment horizontal="left"/>
    </xf>
    <xf numFmtId="176" fontId="7" fillId="0" borderId="0" xfId="1" applyNumberFormat="1" applyFont="1"/>
    <xf numFmtId="176" fontId="9" fillId="0" borderId="6" xfId="1" applyNumberFormat="1" applyFont="1" applyBorder="1" applyAlignment="1">
      <alignment horizontal="center" vertical="center"/>
    </xf>
    <xf numFmtId="176" fontId="9" fillId="0" borderId="24" xfId="1" applyNumberFormat="1" applyFont="1" applyBorder="1" applyAlignment="1">
      <alignment horizontal="center" vertical="center"/>
    </xf>
    <xf numFmtId="176" fontId="22" fillId="0" borderId="4" xfId="1" applyNumberFormat="1" applyFont="1" applyBorder="1" applyAlignment="1">
      <alignment vertical="center"/>
    </xf>
    <xf numFmtId="176" fontId="22" fillId="0" borderId="6" xfId="1" applyNumberFormat="1" applyFont="1" applyBorder="1"/>
    <xf numFmtId="176" fontId="22" fillId="0" borderId="5" xfId="1" applyNumberFormat="1" applyFont="1" applyBorder="1"/>
    <xf numFmtId="176" fontId="22" fillId="0" borderId="4" xfId="1" applyNumberFormat="1" applyFont="1" applyBorder="1"/>
    <xf numFmtId="176" fontId="22" fillId="0" borderId="20" xfId="1" applyNumberFormat="1" applyFont="1" applyBorder="1"/>
    <xf numFmtId="176" fontId="22" fillId="0" borderId="32" xfId="1" applyNumberFormat="1" applyFont="1" applyBorder="1"/>
    <xf numFmtId="176" fontId="22" fillId="0" borderId="35" xfId="1" applyNumberFormat="1" applyFont="1" applyBorder="1"/>
    <xf numFmtId="176" fontId="22" fillId="0" borderId="8" xfId="1" applyNumberFormat="1" applyFont="1" applyBorder="1"/>
    <xf numFmtId="176" fontId="22" fillId="0" borderId="10" xfId="1" applyNumberFormat="1" applyFont="1" applyBorder="1"/>
    <xf numFmtId="176" fontId="22" fillId="0" borderId="9" xfId="1" applyNumberFormat="1" applyFont="1" applyBorder="1"/>
    <xf numFmtId="176" fontId="9" fillId="0" borderId="6" xfId="1" applyNumberFormat="1" applyFont="1" applyBorder="1" applyAlignment="1">
      <alignment horizontal="center"/>
    </xf>
    <xf numFmtId="176" fontId="9" fillId="0" borderId="23" xfId="1" applyNumberFormat="1" applyFont="1" applyBorder="1" applyAlignment="1">
      <alignment horizontal="center"/>
    </xf>
    <xf numFmtId="176" fontId="9" fillId="0" borderId="6" xfId="1" applyNumberFormat="1" applyFont="1" applyBorder="1"/>
    <xf numFmtId="176" fontId="9" fillId="0" borderId="19" xfId="1" applyNumberFormat="1" applyFont="1" applyBorder="1"/>
    <xf numFmtId="176" fontId="9" fillId="0" borderId="6" xfId="1" applyNumberFormat="1" applyFont="1" applyFill="1" applyBorder="1" applyAlignment="1">
      <alignment horizontal="left"/>
    </xf>
    <xf numFmtId="176" fontId="9" fillId="0" borderId="7" xfId="1" applyNumberFormat="1" applyFont="1" applyBorder="1"/>
    <xf numFmtId="176" fontId="9" fillId="0" borderId="30" xfId="1" applyNumberFormat="1" applyFont="1" applyFill="1" applyBorder="1"/>
    <xf numFmtId="176" fontId="9" fillId="0" borderId="30" xfId="1" applyNumberFormat="1" applyFont="1" applyBorder="1"/>
    <xf numFmtId="176" fontId="9" fillId="0" borderId="38" xfId="1" applyNumberFormat="1" applyFont="1" applyBorder="1"/>
    <xf numFmtId="178" fontId="9" fillId="0" borderId="30" xfId="1" applyNumberFormat="1" applyFont="1" applyFill="1" applyBorder="1"/>
    <xf numFmtId="176" fontId="9" fillId="0" borderId="6" xfId="1" applyNumberFormat="1" applyFont="1" applyBorder="1" applyAlignment="1"/>
    <xf numFmtId="179" fontId="9" fillId="0" borderId="6" xfId="1" applyNumberFormat="1" applyFont="1" applyBorder="1"/>
    <xf numFmtId="176" fontId="9" fillId="0" borderId="33" xfId="1" applyNumberFormat="1" applyFont="1" applyBorder="1" applyAlignment="1">
      <alignment horizontal="distributed" vertical="distributed"/>
    </xf>
    <xf numFmtId="176" fontId="9" fillId="0" borderId="33" xfId="1" applyNumberFormat="1" applyFont="1" applyBorder="1"/>
    <xf numFmtId="176" fontId="9" fillId="0" borderId="36" xfId="1" applyNumberFormat="1" applyFont="1" applyBorder="1" applyAlignment="1">
      <alignment horizontal="center"/>
    </xf>
    <xf numFmtId="176" fontId="9" fillId="0" borderId="36" xfId="1" applyNumberFormat="1" applyFont="1" applyBorder="1"/>
    <xf numFmtId="176" fontId="21" fillId="0" borderId="6" xfId="1" applyNumberFormat="1" applyFont="1" applyFill="1" applyBorder="1" applyAlignment="1"/>
    <xf numFmtId="176" fontId="9" fillId="0" borderId="6" xfId="1" applyNumberFormat="1" applyFont="1" applyFill="1" applyBorder="1"/>
    <xf numFmtId="176" fontId="9" fillId="0" borderId="21" xfId="1" applyNumberFormat="1" applyFont="1" applyBorder="1"/>
    <xf numFmtId="176" fontId="0" fillId="0" borderId="0" xfId="1" applyNumberFormat="1" applyFont="1" applyAlignment="1">
      <alignment horizontal="center"/>
    </xf>
    <xf numFmtId="0" fontId="0" fillId="0" borderId="19" xfId="0" applyBorder="1"/>
    <xf numFmtId="176" fontId="17" fillId="0" borderId="6" xfId="1" applyNumberFormat="1" applyFont="1" applyFill="1" applyBorder="1"/>
    <xf numFmtId="176" fontId="9" fillId="0" borderId="6" xfId="1" applyNumberFormat="1" applyFont="1" applyBorder="1" applyAlignment="1">
      <alignment wrapText="1"/>
    </xf>
    <xf numFmtId="176" fontId="9" fillId="0" borderId="6" xfId="1" applyNumberFormat="1" applyFont="1" applyBorder="1" applyAlignment="1">
      <alignment horizontal="distributed"/>
    </xf>
    <xf numFmtId="176" fontId="9" fillId="0" borderId="0" xfId="1" applyNumberFormat="1" applyFont="1"/>
    <xf numFmtId="176" fontId="26" fillId="0" borderId="0" xfId="1" applyNumberFormat="1" applyFont="1"/>
    <xf numFmtId="179" fontId="1" fillId="0" borderId="0" xfId="2" applyNumberFormat="1" applyFont="1" applyFill="1"/>
    <xf numFmtId="179" fontId="41" fillId="0" borderId="6" xfId="2" applyNumberFormat="1" applyFont="1" applyFill="1" applyBorder="1" applyAlignment="1">
      <alignment horizontal="distributed" vertical="center"/>
    </xf>
    <xf numFmtId="179" fontId="41" fillId="0" borderId="36" xfId="2" applyNumberFormat="1" applyFont="1" applyFill="1" applyBorder="1" applyAlignment="1">
      <alignment horizontal="distributed" vertical="center"/>
    </xf>
    <xf numFmtId="179" fontId="41" fillId="0" borderId="36" xfId="2" applyNumberFormat="1" applyFont="1" applyFill="1" applyBorder="1" applyAlignment="1">
      <alignment horizontal="distributed" vertical="center" wrapText="1"/>
    </xf>
    <xf numFmtId="0" fontId="41" fillId="0" borderId="6" xfId="2" applyFont="1" applyFill="1" applyBorder="1" applyAlignment="1">
      <alignment horizontal="center" vertical="center"/>
    </xf>
    <xf numFmtId="0" fontId="41" fillId="0" borderId="6" xfId="2" applyFont="1" applyFill="1" applyBorder="1" applyAlignment="1">
      <alignment horizontal="distributed" vertical="center"/>
    </xf>
    <xf numFmtId="179" fontId="3" fillId="0" borderId="36" xfId="2" applyNumberFormat="1" applyFont="1" applyFill="1" applyBorder="1" applyAlignment="1">
      <alignment horizontal="distributed" vertical="center" wrapText="1"/>
    </xf>
    <xf numFmtId="178" fontId="41" fillId="0" borderId="6" xfId="2" applyNumberFormat="1" applyFont="1" applyFill="1" applyBorder="1" applyAlignment="1">
      <alignment horizontal="center" vertical="center" wrapText="1"/>
    </xf>
    <xf numFmtId="0" fontId="42" fillId="0" borderId="23" xfId="2" quotePrefix="1" applyFont="1" applyFill="1" applyBorder="1" applyAlignment="1">
      <alignment horizontal="center"/>
    </xf>
    <xf numFmtId="0" fontId="41" fillId="0" borderId="23" xfId="2" applyFont="1" applyFill="1" applyBorder="1" applyAlignment="1">
      <alignment horizontal="center"/>
    </xf>
    <xf numFmtId="49" fontId="42" fillId="0" borderId="23" xfId="2" applyNumberFormat="1" applyFont="1" applyFill="1" applyBorder="1" applyAlignment="1">
      <alignment horizontal="left"/>
    </xf>
    <xf numFmtId="176" fontId="42" fillId="0" borderId="23" xfId="3" applyNumberFormat="1" applyFont="1" applyFill="1" applyBorder="1"/>
    <xf numFmtId="179" fontId="41" fillId="0" borderId="23" xfId="3" applyNumberFormat="1" applyFont="1" applyFill="1" applyBorder="1"/>
    <xf numFmtId="178" fontId="42" fillId="0" borderId="23" xfId="3" applyNumberFormat="1" applyFont="1" applyFill="1" applyBorder="1"/>
    <xf numFmtId="0" fontId="41" fillId="0" borderId="45" xfId="2" applyFont="1" applyFill="1" applyBorder="1" applyAlignment="1">
      <alignment horizontal="center"/>
    </xf>
    <xf numFmtId="0" fontId="42" fillId="0" borderId="45" xfId="2" quotePrefix="1" applyFont="1" applyFill="1" applyBorder="1" applyAlignment="1">
      <alignment horizontal="center"/>
    </xf>
    <xf numFmtId="0" fontId="41" fillId="0" borderId="45" xfId="2" applyFont="1" applyFill="1" applyBorder="1"/>
    <xf numFmtId="176" fontId="42" fillId="0" borderId="45" xfId="3" applyNumberFormat="1" applyFont="1" applyFill="1" applyBorder="1"/>
    <xf numFmtId="179" fontId="41" fillId="0" borderId="45" xfId="3" applyNumberFormat="1" applyFont="1" applyFill="1" applyBorder="1"/>
    <xf numFmtId="178" fontId="42" fillId="0" borderId="45" xfId="3" applyNumberFormat="1" applyFont="1" applyFill="1" applyBorder="1"/>
    <xf numFmtId="179" fontId="1" fillId="0" borderId="0" xfId="2" applyNumberFormat="1" applyFont="1" applyFill="1" applyBorder="1"/>
    <xf numFmtId="0" fontId="42" fillId="0" borderId="45" xfId="2" quotePrefix="1" applyFont="1" applyFill="1" applyBorder="1" applyAlignment="1">
      <alignment horizontal="left" indent="2"/>
    </xf>
    <xf numFmtId="0" fontId="41" fillId="0" borderId="45" xfId="2" applyFont="1" applyFill="1" applyBorder="1" applyAlignment="1">
      <alignment horizontal="left" indent="2"/>
    </xf>
    <xf numFmtId="0" fontId="42" fillId="0" borderId="45" xfId="2" applyFont="1" applyFill="1" applyBorder="1" applyAlignment="1">
      <alignment horizontal="center"/>
    </xf>
    <xf numFmtId="0" fontId="41" fillId="0" borderId="45" xfId="2" quotePrefix="1" applyFont="1" applyFill="1" applyBorder="1" applyAlignment="1">
      <alignment horizontal="left" indent="3"/>
    </xf>
    <xf numFmtId="0" fontId="41" fillId="0" borderId="45" xfId="2" applyFont="1" applyFill="1" applyBorder="1" applyAlignment="1">
      <alignment horizontal="left" indent="3"/>
    </xf>
    <xf numFmtId="0" fontId="42" fillId="0" borderId="45" xfId="2" applyFont="1" applyFill="1" applyBorder="1"/>
    <xf numFmtId="0" fontId="42" fillId="0" borderId="45" xfId="2" quotePrefix="1" applyFont="1" applyFill="1" applyBorder="1"/>
    <xf numFmtId="0" fontId="42" fillId="0" borderId="45" xfId="2" quotePrefix="1" applyFont="1" applyFill="1" applyBorder="1" applyAlignment="1">
      <alignment horizontal="left" indent="4"/>
    </xf>
    <xf numFmtId="0" fontId="41" fillId="0" borderId="45" xfId="2" applyFont="1" applyFill="1" applyBorder="1" applyAlignment="1">
      <alignment horizontal="left" indent="4"/>
    </xf>
    <xf numFmtId="0" fontId="41" fillId="0" borderId="36" xfId="2" applyFont="1" applyFill="1" applyBorder="1"/>
    <xf numFmtId="176" fontId="42" fillId="0" borderId="36" xfId="3" applyNumberFormat="1" applyFont="1" applyFill="1" applyBorder="1"/>
    <xf numFmtId="179" fontId="41" fillId="0" borderId="36" xfId="3" applyNumberFormat="1" applyFont="1" applyFill="1" applyBorder="1"/>
    <xf numFmtId="178" fontId="42" fillId="0" borderId="36" xfId="3" applyNumberFormat="1" applyFont="1" applyFill="1" applyBorder="1"/>
    <xf numFmtId="41" fontId="42" fillId="0" borderId="45" xfId="3" applyNumberFormat="1" applyFont="1" applyFill="1" applyBorder="1"/>
    <xf numFmtId="0" fontId="41" fillId="0" borderId="23" xfId="2" applyFont="1" applyFill="1" applyBorder="1"/>
    <xf numFmtId="0" fontId="41" fillId="0" borderId="39" xfId="2" applyFont="1" applyFill="1" applyBorder="1"/>
    <xf numFmtId="0" fontId="42" fillId="0" borderId="46" xfId="2" quotePrefix="1" applyFont="1" applyFill="1" applyBorder="1" applyAlignment="1">
      <alignment horizontal="left" indent="2"/>
    </xf>
    <xf numFmtId="0" fontId="41" fillId="0" borderId="46" xfId="2" applyFont="1" applyFill="1" applyBorder="1" applyAlignment="1">
      <alignment horizontal="left" indent="2"/>
    </xf>
    <xf numFmtId="0" fontId="41" fillId="0" borderId="46" xfId="2" applyFont="1" applyFill="1" applyBorder="1"/>
    <xf numFmtId="0" fontId="41" fillId="0" borderId="46" xfId="2" quotePrefix="1" applyFont="1" applyFill="1" applyBorder="1" applyAlignment="1">
      <alignment horizontal="left" indent="3"/>
    </xf>
    <xf numFmtId="0" fontId="41" fillId="0" borderId="46" xfId="2" applyFont="1" applyFill="1" applyBorder="1" applyAlignment="1">
      <alignment horizontal="left" wrapText="1" indent="3"/>
    </xf>
    <xf numFmtId="0" fontId="42" fillId="0" borderId="46" xfId="2" quotePrefix="1" applyFont="1" applyFill="1" applyBorder="1" applyAlignment="1">
      <alignment horizontal="left" indent="4"/>
    </xf>
    <xf numFmtId="0" fontId="41" fillId="0" borderId="46" xfId="2" applyFont="1" applyFill="1" applyBorder="1" applyAlignment="1">
      <alignment horizontal="left" indent="4"/>
    </xf>
    <xf numFmtId="0" fontId="42" fillId="0" borderId="46" xfId="2" quotePrefix="1" applyFont="1" applyFill="1" applyBorder="1"/>
    <xf numFmtId="179" fontId="1" fillId="0" borderId="45" xfId="2" applyNumberFormat="1" applyFont="1" applyFill="1" applyBorder="1"/>
    <xf numFmtId="0" fontId="41" fillId="0" borderId="45" xfId="2" applyFont="1" applyFill="1" applyBorder="1" applyAlignment="1">
      <alignment horizontal="left" wrapText="1" indent="3"/>
    </xf>
    <xf numFmtId="176" fontId="42" fillId="0" borderId="45" xfId="3" applyNumberFormat="1" applyFont="1" applyFill="1" applyBorder="1" applyAlignment="1">
      <alignment horizontal="right"/>
    </xf>
    <xf numFmtId="0" fontId="41" fillId="0" borderId="36" xfId="2" applyFont="1" applyFill="1" applyBorder="1" applyAlignment="1">
      <alignment horizontal="left" indent="4"/>
    </xf>
    <xf numFmtId="179" fontId="41" fillId="0" borderId="45" xfId="2" applyNumberFormat="1" applyFont="1" applyFill="1" applyBorder="1"/>
    <xf numFmtId="179" fontId="41" fillId="0" borderId="46" xfId="2" quotePrefix="1" applyNumberFormat="1" applyFont="1" applyFill="1" applyBorder="1" applyAlignment="1">
      <alignment horizontal="left" indent="1"/>
    </xf>
    <xf numFmtId="179" fontId="41" fillId="0" borderId="46" xfId="2" applyNumberFormat="1" applyFont="1" applyFill="1" applyBorder="1" applyAlignment="1">
      <alignment horizontal="left" indent="1"/>
    </xf>
    <xf numFmtId="179" fontId="41" fillId="0" borderId="46" xfId="2" quotePrefix="1" applyNumberFormat="1" applyFont="1" applyFill="1" applyBorder="1" applyAlignment="1">
      <alignment horizontal="left" indent="4"/>
    </xf>
    <xf numFmtId="179" fontId="41" fillId="0" borderId="45" xfId="2" quotePrefix="1" applyNumberFormat="1" applyFont="1" applyFill="1" applyBorder="1" applyAlignment="1">
      <alignment horizontal="left" indent="4"/>
    </xf>
    <xf numFmtId="179" fontId="41" fillId="0" borderId="45" xfId="2" applyNumberFormat="1" applyFont="1" applyFill="1" applyBorder="1" applyAlignment="1">
      <alignment horizontal="center"/>
    </xf>
    <xf numFmtId="179" fontId="41" fillId="0" borderId="45" xfId="2" quotePrefix="1" applyNumberFormat="1" applyFont="1" applyFill="1" applyBorder="1" applyAlignment="1">
      <alignment horizontal="center"/>
    </xf>
    <xf numFmtId="179" fontId="41" fillId="0" borderId="0" xfId="2" applyNumberFormat="1" applyFont="1" applyFill="1" applyBorder="1"/>
    <xf numFmtId="179" fontId="41" fillId="0" borderId="0" xfId="2" quotePrefix="1" applyNumberFormat="1" applyFont="1" applyFill="1" applyBorder="1" applyAlignment="1">
      <alignment horizontal="left" indent="4"/>
    </xf>
    <xf numFmtId="176" fontId="42" fillId="0" borderId="0" xfId="3" applyNumberFormat="1" applyFont="1" applyFill="1" applyBorder="1"/>
    <xf numFmtId="179" fontId="41" fillId="0" borderId="0" xfId="3" applyNumberFormat="1" applyFont="1" applyFill="1" applyBorder="1"/>
    <xf numFmtId="179" fontId="41" fillId="0" borderId="45" xfId="2" quotePrefix="1" applyNumberFormat="1" applyFont="1" applyFill="1" applyBorder="1"/>
    <xf numFmtId="179" fontId="43" fillId="0" borderId="45" xfId="2" quotePrefix="1" applyNumberFormat="1" applyFont="1" applyFill="1" applyBorder="1" applyAlignment="1">
      <alignment horizontal="left" indent="4"/>
    </xf>
    <xf numFmtId="179" fontId="41" fillId="0" borderId="47" xfId="2" applyNumberFormat="1" applyFont="1" applyFill="1" applyBorder="1"/>
    <xf numFmtId="179" fontId="43" fillId="0" borderId="47" xfId="2" applyNumberFormat="1" applyFont="1" applyFill="1" applyBorder="1" applyAlignment="1">
      <alignment horizontal="right"/>
    </xf>
    <xf numFmtId="176" fontId="42" fillId="0" borderId="47" xfId="3" applyNumberFormat="1" applyFont="1" applyFill="1" applyBorder="1"/>
    <xf numFmtId="179" fontId="41" fillId="0" borderId="47" xfId="3" applyNumberFormat="1" applyFont="1" applyFill="1" applyBorder="1"/>
    <xf numFmtId="179" fontId="41" fillId="0" borderId="45" xfId="2" applyNumberFormat="1" applyFont="1" applyFill="1" applyBorder="1" applyAlignment="1">
      <alignment horizontal="right"/>
    </xf>
    <xf numFmtId="179" fontId="41" fillId="0" borderId="36" xfId="2" applyNumberFormat="1" applyFont="1" applyFill="1" applyBorder="1"/>
    <xf numFmtId="179" fontId="43" fillId="0" borderId="45" xfId="2" applyNumberFormat="1" applyFont="1" applyFill="1" applyBorder="1" applyAlignment="1">
      <alignment horizontal="right"/>
    </xf>
    <xf numFmtId="176" fontId="44" fillId="0" borderId="47" xfId="3" applyNumberFormat="1" applyFont="1" applyFill="1" applyBorder="1"/>
    <xf numFmtId="179" fontId="43" fillId="0" borderId="47" xfId="3" applyNumberFormat="1" applyFont="1" applyFill="1" applyBorder="1"/>
    <xf numFmtId="178" fontId="44" fillId="0" borderId="47" xfId="3" applyNumberFormat="1" applyFont="1" applyFill="1" applyBorder="1"/>
    <xf numFmtId="176" fontId="44" fillId="0" borderId="45" xfId="3" applyNumberFormat="1" applyFont="1" applyFill="1" applyBorder="1"/>
    <xf numFmtId="179" fontId="43" fillId="0" borderId="45" xfId="3" applyNumberFormat="1" applyFont="1" applyFill="1" applyBorder="1"/>
    <xf numFmtId="178" fontId="44" fillId="0" borderId="45" xfId="3" applyNumberFormat="1" applyFont="1" applyFill="1" applyBorder="1"/>
    <xf numFmtId="176" fontId="44" fillId="0" borderId="36" xfId="3" applyNumberFormat="1" applyFont="1" applyFill="1" applyBorder="1"/>
    <xf numFmtId="179" fontId="43" fillId="0" borderId="36" xfId="3" applyNumberFormat="1" applyFont="1" applyFill="1" applyBorder="1"/>
    <xf numFmtId="179" fontId="1" fillId="0" borderId="40" xfId="2" applyNumberFormat="1" applyFont="1" applyFill="1" applyBorder="1"/>
    <xf numFmtId="179" fontId="41" fillId="0" borderId="0" xfId="2" applyNumberFormat="1" applyFont="1" applyFill="1" applyBorder="1" applyAlignment="1">
      <alignment horizontal="center"/>
    </xf>
    <xf numFmtId="179" fontId="1" fillId="0" borderId="0" xfId="2" applyNumberFormat="1" applyFont="1" applyFill="1" applyBorder="1" applyAlignment="1">
      <alignment horizontal="left"/>
    </xf>
    <xf numFmtId="178" fontId="41" fillId="0" borderId="0" xfId="3" applyNumberFormat="1" applyFont="1" applyFill="1" applyBorder="1"/>
    <xf numFmtId="179" fontId="42" fillId="0" borderId="0" xfId="2" applyNumberFormat="1" applyFont="1" applyFill="1" applyBorder="1"/>
    <xf numFmtId="179" fontId="41" fillId="0" borderId="0" xfId="2" quotePrefix="1" applyNumberFormat="1" applyFont="1" applyFill="1" applyBorder="1"/>
    <xf numFmtId="179" fontId="41" fillId="0" borderId="0" xfId="2" quotePrefix="1" applyNumberFormat="1" applyFont="1" applyFill="1" applyBorder="1" applyAlignment="1">
      <alignment horizontal="center"/>
    </xf>
    <xf numFmtId="178" fontId="1" fillId="0" borderId="0" xfId="2" applyNumberFormat="1" applyFont="1" applyFill="1" applyBorder="1"/>
    <xf numFmtId="178" fontId="1" fillId="0" borderId="0" xfId="2" applyNumberFormat="1" applyFont="1" applyFill="1"/>
    <xf numFmtId="176" fontId="9" fillId="3" borderId="6" xfId="1" applyNumberFormat="1" applyFont="1" applyFill="1" applyBorder="1"/>
    <xf numFmtId="0" fontId="8" fillId="3" borderId="7" xfId="0" applyFont="1" applyFill="1" applyBorder="1" applyAlignment="1">
      <alignment wrapText="1"/>
    </xf>
    <xf numFmtId="176" fontId="17" fillId="3" borderId="38" xfId="1" applyNumberFormat="1" applyFont="1" applyFill="1" applyBorder="1"/>
    <xf numFmtId="176" fontId="9" fillId="3" borderId="19" xfId="1" applyNumberFormat="1" applyFont="1" applyFill="1" applyBorder="1"/>
    <xf numFmtId="176" fontId="9" fillId="3" borderId="30" xfId="1" applyNumberFormat="1" applyFont="1" applyFill="1" applyBorder="1"/>
    <xf numFmtId="176" fontId="26" fillId="3" borderId="6" xfId="1" applyNumberFormat="1" applyFont="1" applyFill="1" applyBorder="1"/>
    <xf numFmtId="176" fontId="9" fillId="3" borderId="7" xfId="1" applyNumberFormat="1" applyFont="1" applyFill="1" applyBorder="1"/>
    <xf numFmtId="176" fontId="9" fillId="3" borderId="6" xfId="1" applyNumberFormat="1" applyFont="1" applyFill="1" applyBorder="1" applyAlignment="1">
      <alignment horizontal="left"/>
    </xf>
    <xf numFmtId="176" fontId="9" fillId="3" borderId="33" xfId="1" applyNumberFormat="1" applyFont="1" applyFill="1" applyBorder="1"/>
    <xf numFmtId="176" fontId="9" fillId="3" borderId="36" xfId="1" applyNumberFormat="1" applyFont="1" applyFill="1" applyBorder="1"/>
    <xf numFmtId="176" fontId="9" fillId="3" borderId="39" xfId="1" applyNumberFormat="1" applyFont="1" applyFill="1" applyBorder="1" applyAlignment="1"/>
    <xf numFmtId="176" fontId="9" fillId="3" borderId="6" xfId="1" applyNumberFormat="1" applyFont="1" applyFill="1" applyBorder="1" applyAlignment="1"/>
    <xf numFmtId="176" fontId="22" fillId="3" borderId="6" xfId="1" applyNumberFormat="1" applyFont="1" applyFill="1" applyBorder="1"/>
    <xf numFmtId="176" fontId="22" fillId="3" borderId="5" xfId="1" applyNumberFormat="1" applyFont="1" applyFill="1" applyBorder="1"/>
    <xf numFmtId="176" fontId="22" fillId="3" borderId="7" xfId="1" applyNumberFormat="1" applyFont="1" applyFill="1" applyBorder="1"/>
    <xf numFmtId="176" fontId="22" fillId="3" borderId="30" xfId="1" applyNumberFormat="1" applyFont="1" applyFill="1" applyBorder="1"/>
    <xf numFmtId="176" fontId="22" fillId="3" borderId="31" xfId="1" applyNumberFormat="1" applyFont="1" applyFill="1" applyBorder="1"/>
    <xf numFmtId="177" fontId="22" fillId="3" borderId="6" xfId="1" applyNumberFormat="1" applyFont="1" applyFill="1" applyBorder="1"/>
    <xf numFmtId="176" fontId="22" fillId="3" borderId="19" xfId="1" applyNumberFormat="1" applyFont="1" applyFill="1" applyBorder="1"/>
    <xf numFmtId="176" fontId="22" fillId="3" borderId="33" xfId="1" applyNumberFormat="1" applyFont="1" applyFill="1" applyBorder="1"/>
    <xf numFmtId="176" fontId="22" fillId="3" borderId="34" xfId="1" applyNumberFormat="1" applyFont="1" applyFill="1" applyBorder="1"/>
    <xf numFmtId="176" fontId="22" fillId="3" borderId="36" xfId="1" applyNumberFormat="1" applyFont="1" applyFill="1" applyBorder="1"/>
    <xf numFmtId="176" fontId="22" fillId="3" borderId="37" xfId="1" applyNumberFormat="1" applyFont="1" applyFill="1" applyBorder="1"/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left" vertical="center"/>
    </xf>
    <xf numFmtId="0" fontId="16" fillId="2" borderId="0" xfId="0" applyFont="1" applyFill="1" applyAlignment="1" applyProtection="1">
      <alignment horizontal="center"/>
      <protection locked="0"/>
    </xf>
    <xf numFmtId="176" fontId="16" fillId="2" borderId="0" xfId="1" applyNumberFormat="1" applyFont="1" applyFill="1" applyAlignment="1" applyProtection="1">
      <alignment horizontal="center"/>
      <protection locked="0"/>
    </xf>
    <xf numFmtId="176" fontId="4" fillId="0" borderId="0" xfId="1" applyNumberFormat="1" applyFont="1" applyAlignment="1">
      <alignment horizontal="center"/>
    </xf>
    <xf numFmtId="176" fontId="8" fillId="2" borderId="0" xfId="1" applyNumberFormat="1" applyFont="1" applyFill="1" applyBorder="1" applyAlignment="1" applyProtection="1">
      <alignment horizontal="center"/>
      <protection locked="0"/>
    </xf>
    <xf numFmtId="176" fontId="8" fillId="0" borderId="23" xfId="1" applyNumberFormat="1" applyFont="1" applyBorder="1" applyAlignment="1">
      <alignment horizontal="center"/>
    </xf>
    <xf numFmtId="176" fontId="8" fillId="0" borderId="36" xfId="1" applyNumberFormat="1" applyFont="1" applyBorder="1" applyAlignment="1">
      <alignment horizontal="center"/>
    </xf>
    <xf numFmtId="176" fontId="8" fillId="0" borderId="7" xfId="1" applyNumberFormat="1" applyFont="1" applyBorder="1" applyAlignment="1">
      <alignment horizontal="center"/>
    </xf>
    <xf numFmtId="176" fontId="8" fillId="0" borderId="21" xfId="1" applyNumberFormat="1" applyFont="1" applyBorder="1" applyAlignment="1">
      <alignment horizontal="center"/>
    </xf>
    <xf numFmtId="176" fontId="8" fillId="0" borderId="19" xfId="1" applyNumberFormat="1" applyFont="1" applyBorder="1" applyAlignment="1">
      <alignment horizontal="center"/>
    </xf>
    <xf numFmtId="176" fontId="0" fillId="0" borderId="0" xfId="1" applyNumberFormat="1" applyFont="1" applyAlignment="1">
      <alignment horizontal="left"/>
    </xf>
    <xf numFmtId="176" fontId="32" fillId="2" borderId="0" xfId="1" applyNumberFormat="1" applyFont="1" applyFill="1" applyAlignment="1" applyProtection="1">
      <alignment horizontal="center"/>
      <protection locked="0"/>
    </xf>
    <xf numFmtId="176" fontId="32" fillId="0" borderId="0" xfId="1" applyNumberFormat="1" applyFont="1" applyAlignment="1">
      <alignment horizontal="center"/>
    </xf>
    <xf numFmtId="176" fontId="33" fillId="2" borderId="0" xfId="1" applyNumberFormat="1" applyFont="1" applyFill="1" applyBorder="1" applyAlignment="1" applyProtection="1">
      <alignment horizontal="center"/>
      <protection locked="0"/>
    </xf>
    <xf numFmtId="176" fontId="8" fillId="0" borderId="25" xfId="1" applyNumberFormat="1" applyFont="1" applyBorder="1" applyAlignment="1">
      <alignment horizontal="center"/>
    </xf>
    <xf numFmtId="176" fontId="8" fillId="0" borderId="29" xfId="1" applyNumberFormat="1" applyFont="1" applyBorder="1" applyAlignment="1">
      <alignment horizontal="center"/>
    </xf>
    <xf numFmtId="176" fontId="9" fillId="0" borderId="26" xfId="1" applyNumberFormat="1" applyFont="1" applyBorder="1" applyAlignment="1">
      <alignment horizontal="center" vertical="center"/>
    </xf>
    <xf numFmtId="176" fontId="9" fillId="0" borderId="27" xfId="1" applyNumberFormat="1" applyFont="1" applyBorder="1" applyAlignment="1">
      <alignment horizontal="center" vertical="center"/>
    </xf>
    <xf numFmtId="176" fontId="9" fillId="0" borderId="28" xfId="1" applyNumberFormat="1" applyFont="1" applyBorder="1" applyAlignment="1">
      <alignment horizontal="center" vertical="center"/>
    </xf>
    <xf numFmtId="179" fontId="37" fillId="0" borderId="0" xfId="2" applyNumberFormat="1" applyFont="1" applyFill="1" applyAlignment="1">
      <alignment horizontal="center"/>
    </xf>
    <xf numFmtId="179" fontId="38" fillId="0" borderId="0" xfId="2" applyNumberFormat="1" applyFont="1" applyFill="1" applyAlignment="1">
      <alignment horizontal="center"/>
    </xf>
    <xf numFmtId="179" fontId="39" fillId="0" borderId="0" xfId="2" applyNumberFormat="1" applyFont="1" applyFill="1" applyAlignment="1">
      <alignment horizontal="center" vertical="center"/>
    </xf>
    <xf numFmtId="179" fontId="40" fillId="0" borderId="0" xfId="2" applyNumberFormat="1" applyFont="1" applyFill="1" applyAlignment="1">
      <alignment horizontal="center" vertical="center"/>
    </xf>
    <xf numFmtId="179" fontId="1" fillId="0" borderId="40" xfId="2" applyNumberFormat="1" applyFont="1" applyFill="1" applyBorder="1" applyAlignment="1">
      <alignment horizontal="center"/>
    </xf>
    <xf numFmtId="179" fontId="41" fillId="0" borderId="39" xfId="2" applyNumberFormat="1" applyFont="1" applyFill="1" applyBorder="1" applyAlignment="1">
      <alignment horizontal="center" vertical="center"/>
    </xf>
    <xf numFmtId="179" fontId="41" fillId="0" borderId="41" xfId="2" applyNumberFormat="1" applyFont="1" applyFill="1" applyBorder="1" applyAlignment="1">
      <alignment horizontal="center" vertical="center"/>
    </xf>
    <xf numFmtId="179" fontId="41" fillId="0" borderId="42" xfId="2" applyNumberFormat="1" applyFont="1" applyFill="1" applyBorder="1" applyAlignment="1">
      <alignment horizontal="center" vertical="center"/>
    </xf>
    <xf numFmtId="179" fontId="41" fillId="0" borderId="43" xfId="2" applyNumberFormat="1" applyFont="1" applyFill="1" applyBorder="1" applyAlignment="1">
      <alignment horizontal="center" vertical="center"/>
    </xf>
    <xf numFmtId="179" fontId="41" fillId="0" borderId="40" xfId="2" applyNumberFormat="1" applyFont="1" applyFill="1" applyBorder="1" applyAlignment="1">
      <alignment horizontal="center" vertical="center"/>
    </xf>
    <xf numFmtId="179" fontId="41" fillId="0" borderId="44" xfId="2" applyNumberFormat="1" applyFont="1" applyFill="1" applyBorder="1" applyAlignment="1">
      <alignment horizontal="center" vertical="center"/>
    </xf>
    <xf numFmtId="179" fontId="41" fillId="0" borderId="23" xfId="2" applyNumberFormat="1" applyFont="1" applyFill="1" applyBorder="1" applyAlignment="1">
      <alignment horizontal="distributed" vertical="center" wrapText="1"/>
    </xf>
    <xf numFmtId="179" fontId="41" fillId="0" borderId="45" xfId="2" applyNumberFormat="1" applyFont="1" applyFill="1" applyBorder="1" applyAlignment="1">
      <alignment horizontal="distributed" vertical="center"/>
    </xf>
    <xf numFmtId="179" fontId="41" fillId="0" borderId="36" xfId="2" applyNumberFormat="1" applyFont="1" applyFill="1" applyBorder="1" applyAlignment="1">
      <alignment horizontal="distributed" vertical="center"/>
    </xf>
    <xf numFmtId="179" fontId="41" fillId="0" borderId="39" xfId="2" applyNumberFormat="1" applyFont="1" applyFill="1" applyBorder="1" applyAlignment="1">
      <alignment horizontal="center" vertical="center" wrapText="1"/>
    </xf>
    <xf numFmtId="179" fontId="41" fillId="0" borderId="42" xfId="2" applyNumberFormat="1" applyFont="1" applyFill="1" applyBorder="1" applyAlignment="1">
      <alignment horizontal="distributed" vertical="center"/>
    </xf>
    <xf numFmtId="179" fontId="41" fillId="0" borderId="44" xfId="2" applyNumberFormat="1" applyFont="1" applyFill="1" applyBorder="1" applyAlignment="1">
      <alignment horizontal="distributed" vertical="center"/>
    </xf>
    <xf numFmtId="179" fontId="41" fillId="0" borderId="23" xfId="2" applyNumberFormat="1" applyFont="1" applyFill="1" applyBorder="1" applyAlignment="1">
      <alignment horizontal="distributed" vertical="center"/>
    </xf>
    <xf numFmtId="178" fontId="41" fillId="0" borderId="23" xfId="2" applyNumberFormat="1" applyFont="1" applyFill="1" applyBorder="1" applyAlignment="1">
      <alignment horizontal="distributed" vertical="center"/>
    </xf>
    <xf numFmtId="178" fontId="41" fillId="0" borderId="36" xfId="2" applyNumberFormat="1" applyFont="1" applyFill="1" applyBorder="1" applyAlignment="1">
      <alignment horizontal="distributed" vertical="center"/>
    </xf>
  </cellXfs>
  <cellStyles count="4">
    <cellStyle name="一般" xfId="0" builtinId="0"/>
    <cellStyle name="一般_91年度會計月報格式(範例)" xfId="2"/>
    <cellStyle name="千分位 2" xfId="1"/>
    <cellStyle name="千分位_91年度會計月報格式(範例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98425</xdr:colOff>
      <xdr:row>2</xdr:row>
      <xdr:rowOff>64770</xdr:rowOff>
    </xdr:from>
    <xdr:to>
      <xdr:col>4</xdr:col>
      <xdr:colOff>1365278</xdr:colOff>
      <xdr:row>3</xdr:row>
      <xdr:rowOff>73139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8425" y="864870"/>
          <a:ext cx="2247928" cy="29411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經常門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資本門、統籌科目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98425</xdr:colOff>
      <xdr:row>2</xdr:row>
      <xdr:rowOff>64770</xdr:rowOff>
    </xdr:from>
    <xdr:to>
      <xdr:col>4</xdr:col>
      <xdr:colOff>1365278</xdr:colOff>
      <xdr:row>3</xdr:row>
      <xdr:rowOff>73139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98425" y="864870"/>
          <a:ext cx="2247928" cy="29411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經常門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資本門、統籌科目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98425</xdr:colOff>
      <xdr:row>2</xdr:row>
      <xdr:rowOff>64770</xdr:rowOff>
    </xdr:from>
    <xdr:to>
      <xdr:col>4</xdr:col>
      <xdr:colOff>1365278</xdr:colOff>
      <xdr:row>3</xdr:row>
      <xdr:rowOff>73139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98425" y="864870"/>
          <a:ext cx="2247928" cy="29411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經常門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資本門、統籌科目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98425</xdr:colOff>
      <xdr:row>2</xdr:row>
      <xdr:rowOff>64770</xdr:rowOff>
    </xdr:from>
    <xdr:to>
      <xdr:col>4</xdr:col>
      <xdr:colOff>1365278</xdr:colOff>
      <xdr:row>3</xdr:row>
      <xdr:rowOff>73139</xdr:rowOff>
    </xdr:to>
    <xdr:sp macro="" textlink="">
      <xdr:nvSpPr>
        <xdr:cNvPr id="5" name="Text Box 11"/>
        <xdr:cNvSpPr txBox="1">
          <a:spLocks noChangeArrowheads="1"/>
        </xdr:cNvSpPr>
      </xdr:nvSpPr>
      <xdr:spPr bwMode="auto">
        <a:xfrm>
          <a:off x="98425" y="864870"/>
          <a:ext cx="2247928" cy="29411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經常門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資本門、統籌科目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98425</xdr:colOff>
      <xdr:row>2</xdr:row>
      <xdr:rowOff>64770</xdr:rowOff>
    </xdr:from>
    <xdr:to>
      <xdr:col>4</xdr:col>
      <xdr:colOff>1365278</xdr:colOff>
      <xdr:row>3</xdr:row>
      <xdr:rowOff>73139</xdr:rowOff>
    </xdr:to>
    <xdr:sp macro="" textlink="">
      <xdr:nvSpPr>
        <xdr:cNvPr id="6" name="Text Box 16"/>
        <xdr:cNvSpPr txBox="1">
          <a:spLocks noChangeArrowheads="1"/>
        </xdr:cNvSpPr>
      </xdr:nvSpPr>
      <xdr:spPr bwMode="auto">
        <a:xfrm>
          <a:off x="98425" y="864870"/>
          <a:ext cx="2247928" cy="29411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經常門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資本門、統籌科目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98425</xdr:colOff>
      <xdr:row>2</xdr:row>
      <xdr:rowOff>64770</xdr:rowOff>
    </xdr:from>
    <xdr:to>
      <xdr:col>4</xdr:col>
      <xdr:colOff>1365278</xdr:colOff>
      <xdr:row>3</xdr:row>
      <xdr:rowOff>73139</xdr:rowOff>
    </xdr:to>
    <xdr:sp macro="" textlink="">
      <xdr:nvSpPr>
        <xdr:cNvPr id="7" name="Text Box 17"/>
        <xdr:cNvSpPr txBox="1">
          <a:spLocks noChangeArrowheads="1"/>
        </xdr:cNvSpPr>
      </xdr:nvSpPr>
      <xdr:spPr bwMode="auto">
        <a:xfrm>
          <a:off x="98425" y="864870"/>
          <a:ext cx="2247928" cy="29411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經常門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資本門、統籌科目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22686;&#36039;&#26009;&#22846;/&#26371;&#35336;&#26376;&#22577;105&#24180;6&#263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8.100.48\&#26371;&#35336;&#23460;\&#12304;&#26371;&#35336;&#26376;&#22577;&#12305;\paper\&#26371;&#35336;&#26376;&#22577;&#34920;\105\105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6032;&#22686;&#36039;&#26009;&#22846;\&#26371;&#35336;&#26376;&#22577;\paper\&#26371;&#35336;&#26376;&#22577;&#34920;\102\101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歲入平衡表(輸入)"/>
      <sheetName val="歲入平衡表(輸出)"/>
      <sheetName val="歲出平衡表(輸入) "/>
      <sheetName val="歲出平衡表(輸出)"/>
      <sheetName val="歲入現金出納表"/>
      <sheetName val="歲出現金出納表"/>
      <sheetName val="公庫差額解釋表"/>
    </sheetNames>
    <sheetDataSet>
      <sheetData sheetId="0">
        <row r="5">
          <cell r="A5" t="str">
            <v>中華民國105年6月30日</v>
          </cell>
        </row>
        <row r="7">
          <cell r="B7">
            <v>0</v>
          </cell>
        </row>
        <row r="8">
          <cell r="B8">
            <v>0</v>
          </cell>
          <cell r="D8">
            <v>1844421</v>
          </cell>
        </row>
        <row r="9">
          <cell r="B9">
            <v>1844421</v>
          </cell>
          <cell r="D9">
            <v>0</v>
          </cell>
        </row>
        <row r="10">
          <cell r="B10">
            <v>20092215</v>
          </cell>
          <cell r="D10">
            <v>1800000</v>
          </cell>
        </row>
        <row r="11">
          <cell r="B11">
            <v>18489000</v>
          </cell>
          <cell r="D11">
            <v>38581215</v>
          </cell>
        </row>
        <row r="12">
          <cell r="B12">
            <v>27182608</v>
          </cell>
          <cell r="D12">
            <v>25382608</v>
          </cell>
        </row>
        <row r="13">
          <cell r="B13">
            <v>750316</v>
          </cell>
          <cell r="D13">
            <v>750316</v>
          </cell>
        </row>
        <row r="35">
          <cell r="A35" t="str">
            <v>備註:1.截至105年6月30日止備忘分錄所列債權憑證10張。</v>
          </cell>
        </row>
        <row r="36">
          <cell r="A36" t="str">
            <v xml:space="preserve">     2.截至105年6月30日止所列保管品0元。</v>
          </cell>
        </row>
      </sheetData>
      <sheetData sheetId="1">
        <row r="3">
          <cell r="A3" t="str">
            <v>臺北市政府工務局大地工程處</v>
          </cell>
        </row>
        <row r="5">
          <cell r="A5" t="str">
            <v>中華民國105年6月30日</v>
          </cell>
        </row>
      </sheetData>
      <sheetData sheetId="2">
        <row r="5">
          <cell r="B5">
            <v>188819568</v>
          </cell>
          <cell r="D5">
            <v>170718496</v>
          </cell>
        </row>
        <row r="6">
          <cell r="B6">
            <v>5335127</v>
          </cell>
          <cell r="D6">
            <v>37912361</v>
          </cell>
        </row>
        <row r="7">
          <cell r="B7">
            <v>1045856</v>
          </cell>
          <cell r="D7">
            <v>0</v>
          </cell>
        </row>
        <row r="8">
          <cell r="B8">
            <v>45460830</v>
          </cell>
          <cell r="D8">
            <v>941389</v>
          </cell>
        </row>
        <row r="9">
          <cell r="B9">
            <v>85904702</v>
          </cell>
          <cell r="D9">
            <v>1053828</v>
          </cell>
        </row>
        <row r="10">
          <cell r="B10">
            <v>100000</v>
          </cell>
          <cell r="D10">
            <v>0</v>
          </cell>
        </row>
        <row r="11">
          <cell r="B11">
            <v>0</v>
          </cell>
          <cell r="D11">
            <v>13421132</v>
          </cell>
        </row>
        <row r="12">
          <cell r="B12">
            <v>6218196</v>
          </cell>
          <cell r="D12">
            <v>729635285</v>
          </cell>
        </row>
        <row r="13">
          <cell r="B13">
            <v>9969</v>
          </cell>
          <cell r="D13">
            <v>191327196</v>
          </cell>
        </row>
        <row r="14">
          <cell r="B14">
            <v>17323108</v>
          </cell>
          <cell r="D14">
            <v>75584511</v>
          </cell>
        </row>
        <row r="15">
          <cell r="B15">
            <v>0</v>
          </cell>
          <cell r="D15">
            <v>0</v>
          </cell>
        </row>
        <row r="16">
          <cell r="B16">
            <v>0</v>
          </cell>
          <cell r="D16">
            <v>0</v>
          </cell>
        </row>
        <row r="17">
          <cell r="B17">
            <v>656406</v>
          </cell>
          <cell r="D17">
            <v>0</v>
          </cell>
        </row>
        <row r="18">
          <cell r="B18">
            <v>729635285</v>
          </cell>
          <cell r="D18">
            <v>0</v>
          </cell>
        </row>
        <row r="19">
          <cell r="B19">
            <v>36824067</v>
          </cell>
          <cell r="D19">
            <v>36824067</v>
          </cell>
        </row>
        <row r="20">
          <cell r="B20">
            <v>140085151</v>
          </cell>
        </row>
        <row r="21">
          <cell r="B21">
            <v>26352474</v>
          </cell>
        </row>
        <row r="22">
          <cell r="B22">
            <v>87199436</v>
          </cell>
        </row>
        <row r="29">
          <cell r="B29">
            <v>0</v>
          </cell>
        </row>
        <row r="30">
          <cell r="B30">
            <v>0</v>
          </cell>
        </row>
        <row r="33">
          <cell r="B33">
            <v>47443</v>
          </cell>
        </row>
        <row r="34">
          <cell r="B34">
            <v>5578218</v>
          </cell>
        </row>
        <row r="35">
          <cell r="B35">
            <v>13928436</v>
          </cell>
        </row>
        <row r="36">
          <cell r="B36">
            <v>5165675</v>
          </cell>
        </row>
        <row r="37">
          <cell r="B37">
            <v>823225</v>
          </cell>
        </row>
        <row r="38">
          <cell r="B38">
            <v>990244</v>
          </cell>
        </row>
        <row r="40">
          <cell r="B40">
            <v>0</v>
          </cell>
        </row>
        <row r="42">
          <cell r="A42" t="str">
            <v>備註:1.截至105年6月30日止所列保管品金額0元。</v>
          </cell>
        </row>
        <row r="43">
          <cell r="A43" t="str">
            <v xml:space="preserve">     2.截至105年6月30日止所列債權憑證0張。</v>
          </cell>
        </row>
      </sheetData>
      <sheetData sheetId="3">
        <row r="5">
          <cell r="B5">
            <v>188819568</v>
          </cell>
        </row>
        <row r="6">
          <cell r="B6">
            <v>5335127</v>
          </cell>
        </row>
        <row r="7">
          <cell r="B7">
            <v>1045856</v>
          </cell>
        </row>
        <row r="8">
          <cell r="B8">
            <v>45460830</v>
          </cell>
        </row>
        <row r="9">
          <cell r="B9">
            <v>85904702</v>
          </cell>
        </row>
        <row r="10">
          <cell r="B10">
            <v>100000</v>
          </cell>
        </row>
      </sheetData>
      <sheetData sheetId="4">
        <row r="3">
          <cell r="A3" t="str">
            <v>中華民國105年6月1日起至105年6月30日止</v>
          </cell>
        </row>
      </sheetData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預收款明細"/>
      <sheetName val="保留庫款差額解釋表"/>
      <sheetName val="以前歲出"/>
      <sheetName val="暫付款薪資1"/>
      <sheetName val="暫付款2"/>
      <sheetName val="暫付款薪資明細表3"/>
      <sheetName val="暫付款-各項補助"/>
      <sheetName val="農委會 "/>
      <sheetName val="代收款表 "/>
      <sheetName val="委受託表"/>
      <sheetName val="押金表"/>
      <sheetName val="歲入累計-輸入"/>
      <sheetName val="歲入累計-輸出"/>
      <sheetName val="以前年度歲入"/>
      <sheetName val="市庫收入差額解釋表"/>
      <sheetName val="保管款"/>
      <sheetName val="歲出用途別"/>
      <sheetName val="可支庫款差額解表"/>
      <sheetName val="經費累計-輸入"/>
      <sheetName val="經費累計-輸出"/>
      <sheetName val="有價證券"/>
      <sheetName val="工作表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3">
          <cell r="A3" t="str">
            <v>中華民國　105　年　1　月　1　日起至　105　年　6　月　30　日止</v>
          </cell>
        </row>
        <row r="8">
          <cell r="A8">
            <v>7</v>
          </cell>
          <cell r="B8">
            <v>6</v>
          </cell>
          <cell r="F8">
            <v>914773723</v>
          </cell>
          <cell r="G8">
            <v>0</v>
          </cell>
          <cell r="H8">
            <v>210000</v>
          </cell>
          <cell r="I8">
            <v>5978758</v>
          </cell>
          <cell r="J8">
            <v>0</v>
          </cell>
          <cell r="K8">
            <v>920962481</v>
          </cell>
          <cell r="L8">
            <v>191327196</v>
          </cell>
          <cell r="O8">
            <v>38743891</v>
          </cell>
          <cell r="P8">
            <v>140085151</v>
          </cell>
          <cell r="Q8">
            <v>0</v>
          </cell>
          <cell r="R8">
            <v>0</v>
          </cell>
          <cell r="S8">
            <v>51242045</v>
          </cell>
          <cell r="T8">
            <v>8344219</v>
          </cell>
        </row>
        <row r="12">
          <cell r="C12">
            <v>1</v>
          </cell>
          <cell r="F12">
            <v>54256722</v>
          </cell>
          <cell r="G12">
            <v>0</v>
          </cell>
          <cell r="H12">
            <v>0</v>
          </cell>
          <cell r="I12">
            <v>1437747</v>
          </cell>
          <cell r="J12">
            <v>0</v>
          </cell>
          <cell r="K12">
            <v>55694469</v>
          </cell>
          <cell r="L12">
            <v>34335747</v>
          </cell>
          <cell r="O12">
            <v>2640991</v>
          </cell>
          <cell r="P12">
            <v>26352474</v>
          </cell>
          <cell r="Q12">
            <v>0</v>
          </cell>
          <cell r="R12">
            <v>0</v>
          </cell>
          <cell r="S12">
            <v>7983273</v>
          </cell>
          <cell r="T12">
            <v>2493613</v>
          </cell>
        </row>
        <row r="16">
          <cell r="F16">
            <v>54256722</v>
          </cell>
          <cell r="G16">
            <v>0</v>
          </cell>
          <cell r="H16">
            <v>0</v>
          </cell>
          <cell r="I16">
            <v>1437747</v>
          </cell>
          <cell r="J16">
            <v>0</v>
          </cell>
          <cell r="K16">
            <v>55694469</v>
          </cell>
          <cell r="L16">
            <v>34335747</v>
          </cell>
          <cell r="O16">
            <v>2640991</v>
          </cell>
          <cell r="P16">
            <v>26352474</v>
          </cell>
          <cell r="Q16">
            <v>0</v>
          </cell>
          <cell r="R16">
            <v>0</v>
          </cell>
          <cell r="S16">
            <v>7983273</v>
          </cell>
          <cell r="T16">
            <v>2493613</v>
          </cell>
        </row>
        <row r="20">
          <cell r="F20">
            <v>32215239</v>
          </cell>
          <cell r="G20">
            <v>0</v>
          </cell>
          <cell r="H20">
            <v>0</v>
          </cell>
          <cell r="I20">
            <v>1437747</v>
          </cell>
          <cell r="J20">
            <v>0</v>
          </cell>
          <cell r="K20">
            <v>33652986</v>
          </cell>
          <cell r="L20">
            <v>25220747</v>
          </cell>
          <cell r="O20">
            <v>1906792</v>
          </cell>
          <cell r="P20">
            <v>19279213</v>
          </cell>
          <cell r="Q20">
            <v>0</v>
          </cell>
          <cell r="R20">
            <v>0</v>
          </cell>
          <cell r="S20">
            <v>5941534</v>
          </cell>
          <cell r="T20">
            <v>2160098</v>
          </cell>
        </row>
        <row r="24">
          <cell r="F24">
            <v>22041483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22041483</v>
          </cell>
          <cell r="L24">
            <v>9115000</v>
          </cell>
          <cell r="O24">
            <v>734199</v>
          </cell>
          <cell r="P24">
            <v>7073261</v>
          </cell>
          <cell r="Q24">
            <v>0</v>
          </cell>
          <cell r="R24">
            <v>0</v>
          </cell>
          <cell r="S24">
            <v>2041739</v>
          </cell>
          <cell r="T24">
            <v>333515</v>
          </cell>
        </row>
        <row r="27">
          <cell r="E27">
            <v>310200</v>
          </cell>
        </row>
        <row r="28">
          <cell r="C28">
            <v>2</v>
          </cell>
          <cell r="E28" t="str">
            <v>山坡地管理</v>
          </cell>
          <cell r="F28">
            <v>217053596</v>
          </cell>
          <cell r="G28">
            <v>0</v>
          </cell>
          <cell r="H28">
            <v>210000</v>
          </cell>
          <cell r="I28">
            <v>4541011</v>
          </cell>
          <cell r="J28">
            <v>0</v>
          </cell>
          <cell r="K28">
            <v>221804607</v>
          </cell>
          <cell r="L28">
            <v>112466011</v>
          </cell>
          <cell r="O28">
            <v>13206564</v>
          </cell>
          <cell r="P28">
            <v>87199436</v>
          </cell>
          <cell r="Q28">
            <v>0</v>
          </cell>
          <cell r="R28">
            <v>0</v>
          </cell>
          <cell r="S28">
            <v>25266575</v>
          </cell>
          <cell r="T28">
            <v>5471454</v>
          </cell>
        </row>
        <row r="31">
          <cell r="E31">
            <v>310201</v>
          </cell>
        </row>
        <row r="32">
          <cell r="D32">
            <v>1</v>
          </cell>
          <cell r="E32" t="str">
            <v>山坡地管理及維護</v>
          </cell>
          <cell r="F32">
            <v>217053596</v>
          </cell>
          <cell r="G32">
            <v>0</v>
          </cell>
          <cell r="H32">
            <v>210000</v>
          </cell>
          <cell r="I32">
            <v>4541011</v>
          </cell>
          <cell r="J32">
            <v>0</v>
          </cell>
          <cell r="K32">
            <v>221804607</v>
          </cell>
          <cell r="L32">
            <v>112466011</v>
          </cell>
          <cell r="O32">
            <v>13206564</v>
          </cell>
          <cell r="P32">
            <v>87199436</v>
          </cell>
          <cell r="Q32">
            <v>0</v>
          </cell>
          <cell r="R32">
            <v>0</v>
          </cell>
          <cell r="S32">
            <v>25266575</v>
          </cell>
          <cell r="T32">
            <v>5471454</v>
          </cell>
        </row>
        <row r="36">
          <cell r="F36">
            <v>94698411</v>
          </cell>
          <cell r="G36">
            <v>0</v>
          </cell>
          <cell r="H36">
            <v>0</v>
          </cell>
          <cell r="I36">
            <v>4541011</v>
          </cell>
          <cell r="J36">
            <v>0</v>
          </cell>
          <cell r="K36">
            <v>99239422</v>
          </cell>
          <cell r="L36">
            <v>70979011</v>
          </cell>
          <cell r="O36">
            <v>6307082</v>
          </cell>
          <cell r="P36">
            <v>56552353</v>
          </cell>
          <cell r="Q36">
            <v>0</v>
          </cell>
          <cell r="R36">
            <v>0</v>
          </cell>
          <cell r="S36">
            <v>14426658</v>
          </cell>
          <cell r="T36">
            <v>4058098</v>
          </cell>
        </row>
        <row r="40">
          <cell r="F40">
            <v>122345185</v>
          </cell>
          <cell r="G40">
            <v>0</v>
          </cell>
          <cell r="H40">
            <v>210000</v>
          </cell>
          <cell r="I40">
            <v>0</v>
          </cell>
          <cell r="J40">
            <v>0</v>
          </cell>
          <cell r="K40">
            <v>122555185</v>
          </cell>
          <cell r="L40">
            <v>41487000</v>
          </cell>
          <cell r="O40">
            <v>6899482</v>
          </cell>
          <cell r="P40">
            <v>30647083</v>
          </cell>
          <cell r="Q40">
            <v>0</v>
          </cell>
          <cell r="R40">
            <v>0</v>
          </cell>
          <cell r="S40">
            <v>10839917</v>
          </cell>
          <cell r="T40">
            <v>1413356</v>
          </cell>
        </row>
        <row r="44">
          <cell r="F44">
            <v>10000</v>
          </cell>
          <cell r="H44">
            <v>0</v>
          </cell>
          <cell r="I44">
            <v>0</v>
          </cell>
          <cell r="J44">
            <v>0</v>
          </cell>
          <cell r="K44">
            <v>10000</v>
          </cell>
          <cell r="L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7">
          <cell r="E47">
            <v>310202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6"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3">
          <cell r="E63">
            <v>310203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72"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5">
          <cell r="E75">
            <v>310300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9">
          <cell r="E79">
            <v>310301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5">
          <cell r="E95">
            <v>310302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4"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11">
          <cell r="E111">
            <v>310303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20"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7">
          <cell r="E127">
            <v>310304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3">
          <cell r="E143">
            <v>317100</v>
          </cell>
        </row>
        <row r="144">
          <cell r="A144">
            <v>7</v>
          </cell>
          <cell r="B144">
            <v>6</v>
          </cell>
          <cell r="C144">
            <v>3</v>
          </cell>
          <cell r="E144" t="str">
            <v>建築及設備</v>
          </cell>
          <cell r="F144">
            <v>4975924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4975924</v>
          </cell>
          <cell r="L144">
            <v>128000</v>
          </cell>
          <cell r="O144">
            <v>0</v>
          </cell>
          <cell r="P144">
            <v>47443</v>
          </cell>
          <cell r="Q144">
            <v>0</v>
          </cell>
          <cell r="R144">
            <v>0</v>
          </cell>
          <cell r="S144">
            <v>80557</v>
          </cell>
          <cell r="T144">
            <v>0</v>
          </cell>
        </row>
        <row r="146">
          <cell r="E146">
            <v>317102</v>
          </cell>
        </row>
        <row r="147">
          <cell r="D147">
            <v>1</v>
          </cell>
          <cell r="F147">
            <v>2296974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2296974</v>
          </cell>
          <cell r="L147">
            <v>58000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58000</v>
          </cell>
          <cell r="T147">
            <v>0</v>
          </cell>
        </row>
        <row r="151">
          <cell r="F151">
            <v>2296974</v>
          </cell>
          <cell r="G151">
            <v>0</v>
          </cell>
          <cell r="J151">
            <v>0</v>
          </cell>
          <cell r="K151">
            <v>2296974</v>
          </cell>
          <cell r="L151">
            <v>58000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58000</v>
          </cell>
          <cell r="T151">
            <v>0</v>
          </cell>
        </row>
        <row r="153">
          <cell r="E153">
            <v>317103</v>
          </cell>
        </row>
        <row r="154">
          <cell r="D154">
            <v>2</v>
          </cell>
          <cell r="E154" t="str">
            <v>交通及運輸設備</v>
          </cell>
          <cell r="F154">
            <v>1665000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1665000</v>
          </cell>
          <cell r="L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8">
          <cell r="F158">
            <v>1665000</v>
          </cell>
          <cell r="G158">
            <v>0</v>
          </cell>
          <cell r="H158">
            <v>0</v>
          </cell>
          <cell r="J158">
            <v>0</v>
          </cell>
          <cell r="K158">
            <v>1665000</v>
          </cell>
          <cell r="L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60">
          <cell r="E160">
            <v>317104</v>
          </cell>
        </row>
        <row r="161">
          <cell r="D161">
            <v>3</v>
          </cell>
          <cell r="E161" t="str">
            <v xml:space="preserve">       其他設備</v>
          </cell>
          <cell r="F161">
            <v>1013950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1013950</v>
          </cell>
          <cell r="L161">
            <v>70000</v>
          </cell>
          <cell r="O161">
            <v>0</v>
          </cell>
          <cell r="P161">
            <v>47443</v>
          </cell>
          <cell r="Q161">
            <v>0</v>
          </cell>
          <cell r="R161">
            <v>0</v>
          </cell>
          <cell r="S161">
            <v>22557</v>
          </cell>
          <cell r="T161">
            <v>0</v>
          </cell>
        </row>
        <row r="164">
          <cell r="E164" t="str">
            <v>0300</v>
          </cell>
        </row>
        <row r="165">
          <cell r="E165" t="str">
            <v>設備及投資</v>
          </cell>
          <cell r="F165">
            <v>1013950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1013950</v>
          </cell>
          <cell r="L165">
            <v>70000</v>
          </cell>
          <cell r="O165">
            <v>0</v>
          </cell>
          <cell r="P165">
            <v>47443</v>
          </cell>
          <cell r="Q165">
            <v>0</v>
          </cell>
          <cell r="R165">
            <v>0</v>
          </cell>
          <cell r="S165">
            <v>22557</v>
          </cell>
          <cell r="T165">
            <v>0</v>
          </cell>
        </row>
        <row r="168">
          <cell r="E168">
            <v>317500</v>
          </cell>
        </row>
        <row r="169">
          <cell r="C169">
            <v>4</v>
          </cell>
          <cell r="E169" t="str">
            <v>道路橋樑工程</v>
          </cell>
          <cell r="F169">
            <v>269817550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269817550</v>
          </cell>
          <cell r="L169">
            <v>16922000</v>
          </cell>
          <cell r="O169">
            <v>4804531</v>
          </cell>
          <cell r="P169">
            <v>5578218</v>
          </cell>
          <cell r="Q169">
            <v>0</v>
          </cell>
          <cell r="R169">
            <v>0</v>
          </cell>
          <cell r="S169">
            <v>11343782</v>
          </cell>
          <cell r="T169">
            <v>369183</v>
          </cell>
        </row>
        <row r="172">
          <cell r="E172">
            <v>317501</v>
          </cell>
        </row>
        <row r="173">
          <cell r="D173">
            <v>1</v>
          </cell>
          <cell r="E173" t="str">
            <v>道路及橋樑工程</v>
          </cell>
          <cell r="F173">
            <v>269817550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269817550</v>
          </cell>
          <cell r="L173">
            <v>16922000</v>
          </cell>
          <cell r="O173">
            <v>4804531</v>
          </cell>
          <cell r="P173">
            <v>5578218</v>
          </cell>
          <cell r="Q173">
            <v>0</v>
          </cell>
          <cell r="R173">
            <v>0</v>
          </cell>
          <cell r="S173">
            <v>11343782</v>
          </cell>
          <cell r="T173">
            <v>369183</v>
          </cell>
        </row>
        <row r="176">
          <cell r="E176" t="str">
            <v>0300</v>
          </cell>
        </row>
        <row r="177">
          <cell r="E177" t="str">
            <v>設備及投資</v>
          </cell>
          <cell r="F177">
            <v>269817550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269817550</v>
          </cell>
          <cell r="L177">
            <v>16922000</v>
          </cell>
          <cell r="O177">
            <v>4804531</v>
          </cell>
          <cell r="P177">
            <v>5578218</v>
          </cell>
          <cell r="Q177">
            <v>0</v>
          </cell>
          <cell r="R177">
            <v>0</v>
          </cell>
          <cell r="S177">
            <v>11343782</v>
          </cell>
          <cell r="T177">
            <v>369183</v>
          </cell>
        </row>
        <row r="180">
          <cell r="E180">
            <v>317600</v>
          </cell>
        </row>
        <row r="181">
          <cell r="A181">
            <v>7</v>
          </cell>
          <cell r="B181">
            <v>6</v>
          </cell>
          <cell r="C181">
            <v>5</v>
          </cell>
          <cell r="E181" t="str">
            <v>環境衛生及河川工程</v>
          </cell>
          <cell r="F181">
            <v>241674250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241674250</v>
          </cell>
          <cell r="L181">
            <v>19594000</v>
          </cell>
          <cell r="O181">
            <v>12944664</v>
          </cell>
          <cell r="P181">
            <v>13928436</v>
          </cell>
          <cell r="Q181">
            <v>0</v>
          </cell>
          <cell r="R181">
            <v>0</v>
          </cell>
          <cell r="S181">
            <v>5665564</v>
          </cell>
          <cell r="T181">
            <v>0</v>
          </cell>
        </row>
        <row r="184">
          <cell r="E184">
            <v>317604</v>
          </cell>
        </row>
        <row r="185">
          <cell r="D185">
            <v>1</v>
          </cell>
          <cell r="E185" t="str">
            <v>水土保持工程</v>
          </cell>
          <cell r="F185">
            <v>241674250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241674250</v>
          </cell>
          <cell r="L185">
            <v>19594000</v>
          </cell>
          <cell r="O185">
            <v>12944664</v>
          </cell>
          <cell r="P185">
            <v>13928436</v>
          </cell>
          <cell r="Q185">
            <v>0</v>
          </cell>
          <cell r="R185">
            <v>0</v>
          </cell>
          <cell r="S185">
            <v>5665564</v>
          </cell>
          <cell r="T185">
            <v>0</v>
          </cell>
        </row>
        <row r="188">
          <cell r="E188" t="str">
            <v>0300</v>
          </cell>
        </row>
        <row r="189">
          <cell r="E189" t="str">
            <v>設備及投資</v>
          </cell>
          <cell r="F189">
            <v>241674250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241674250</v>
          </cell>
          <cell r="L189">
            <v>19594000</v>
          </cell>
          <cell r="O189">
            <v>12944664</v>
          </cell>
          <cell r="P189">
            <v>13928436</v>
          </cell>
          <cell r="Q189">
            <v>0</v>
          </cell>
          <cell r="R189">
            <v>0</v>
          </cell>
          <cell r="S189">
            <v>5665564</v>
          </cell>
          <cell r="T189">
            <v>0</v>
          </cell>
        </row>
        <row r="192">
          <cell r="E192">
            <v>317700</v>
          </cell>
        </row>
        <row r="193">
          <cell r="A193">
            <v>7</v>
          </cell>
          <cell r="B193">
            <v>6</v>
          </cell>
          <cell r="C193">
            <v>6</v>
          </cell>
          <cell r="F193">
            <v>125172243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125172243</v>
          </cell>
          <cell r="L193">
            <v>6058000</v>
          </cell>
          <cell r="O193">
            <v>5125141</v>
          </cell>
          <cell r="P193">
            <v>5165675</v>
          </cell>
          <cell r="Q193">
            <v>0</v>
          </cell>
          <cell r="R193">
            <v>0</v>
          </cell>
          <cell r="S193">
            <v>892325</v>
          </cell>
          <cell r="T193">
            <v>0</v>
          </cell>
        </row>
        <row r="196">
          <cell r="E196">
            <v>317704</v>
          </cell>
        </row>
        <row r="197">
          <cell r="D197">
            <v>1</v>
          </cell>
          <cell r="E197" t="str">
            <v>山坡地遊憩設施工程</v>
          </cell>
          <cell r="F197">
            <v>125172243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125172243</v>
          </cell>
          <cell r="L197">
            <v>6058000</v>
          </cell>
          <cell r="O197">
            <v>5125141</v>
          </cell>
          <cell r="P197">
            <v>5165675</v>
          </cell>
          <cell r="Q197">
            <v>0</v>
          </cell>
          <cell r="R197">
            <v>0</v>
          </cell>
          <cell r="S197">
            <v>892325</v>
          </cell>
          <cell r="T197">
            <v>0</v>
          </cell>
        </row>
        <row r="200">
          <cell r="E200" t="str">
            <v>0300</v>
          </cell>
        </row>
        <row r="201">
          <cell r="E201" t="str">
            <v>設備及投資</v>
          </cell>
          <cell r="F201">
            <v>125172243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125172243</v>
          </cell>
          <cell r="L201">
            <v>6058000</v>
          </cell>
          <cell r="O201">
            <v>5125141</v>
          </cell>
          <cell r="P201">
            <v>5165675</v>
          </cell>
          <cell r="Q201">
            <v>0</v>
          </cell>
          <cell r="R201">
            <v>0</v>
          </cell>
          <cell r="S201">
            <v>892325</v>
          </cell>
          <cell r="T201">
            <v>0</v>
          </cell>
        </row>
        <row r="204">
          <cell r="E204" t="str">
            <v>313900</v>
          </cell>
        </row>
        <row r="205">
          <cell r="A205">
            <v>7</v>
          </cell>
          <cell r="B205">
            <v>6</v>
          </cell>
          <cell r="C205">
            <v>7</v>
          </cell>
          <cell r="E205" t="str">
            <v>接受補助業務支出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8">
          <cell r="E208" t="str">
            <v>313902</v>
          </cell>
        </row>
        <row r="209">
          <cell r="D209">
            <v>1</v>
          </cell>
          <cell r="E209" t="str">
            <v>接受中央各部會補助業務支出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3">
          <cell r="F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4">
          <cell r="E224" t="str">
            <v>318300</v>
          </cell>
        </row>
        <row r="225">
          <cell r="A225">
            <v>7</v>
          </cell>
          <cell r="B225">
            <v>6</v>
          </cell>
          <cell r="C225">
            <v>8</v>
          </cell>
          <cell r="E225" t="str">
            <v>接受補助建設支出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8">
          <cell r="E228" t="str">
            <v>318302</v>
          </cell>
        </row>
        <row r="229">
          <cell r="D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9">
          <cell r="E239" t="str">
            <v>425001</v>
          </cell>
        </row>
        <row r="240">
          <cell r="B240">
            <v>5</v>
          </cell>
          <cell r="E240" t="str">
            <v>災害準備金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3">
          <cell r="E243" t="str">
            <v>0200</v>
          </cell>
        </row>
        <row r="244">
          <cell r="E244" t="str">
            <v>業務費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</row>
        <row r="247">
          <cell r="E247" t="str">
            <v>0400</v>
          </cell>
        </row>
        <row r="248">
          <cell r="E248" t="str">
            <v>獎補助及損失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51">
          <cell r="E251" t="str">
            <v>0300</v>
          </cell>
        </row>
        <row r="252">
          <cell r="E252" t="str">
            <v>設備及投資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</row>
        <row r="255">
          <cell r="E255" t="str">
            <v>614201</v>
          </cell>
        </row>
        <row r="256">
          <cell r="E256" t="str">
            <v>公務人員退休及撫卹給付</v>
          </cell>
          <cell r="F256">
            <v>823225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823225</v>
          </cell>
          <cell r="L256">
            <v>823225</v>
          </cell>
          <cell r="O256">
            <v>6000</v>
          </cell>
          <cell r="P256">
            <v>823225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</row>
        <row r="259">
          <cell r="E259" t="str">
            <v>0100</v>
          </cell>
        </row>
        <row r="260">
          <cell r="E260" t="str">
            <v>人事費</v>
          </cell>
          <cell r="F260">
            <v>811225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811225</v>
          </cell>
          <cell r="L260">
            <v>811225</v>
          </cell>
          <cell r="O260">
            <v>0</v>
          </cell>
          <cell r="P260">
            <v>811225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</row>
        <row r="263">
          <cell r="E263" t="str">
            <v>0400</v>
          </cell>
        </row>
        <row r="264">
          <cell r="E264" t="str">
            <v>獎補助及損失</v>
          </cell>
          <cell r="F264">
            <v>12000</v>
          </cell>
          <cell r="K264">
            <v>12000</v>
          </cell>
          <cell r="L264">
            <v>12000</v>
          </cell>
          <cell r="O264">
            <v>6000</v>
          </cell>
          <cell r="P264">
            <v>12000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</row>
        <row r="267">
          <cell r="E267" t="str">
            <v>914301</v>
          </cell>
        </row>
        <row r="268">
          <cell r="E268" t="str">
            <v>公務人員福利互助補助</v>
          </cell>
          <cell r="F268">
            <v>1000213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1000213</v>
          </cell>
          <cell r="L268">
            <v>1000213</v>
          </cell>
          <cell r="P268">
            <v>990244</v>
          </cell>
          <cell r="Q268">
            <v>0</v>
          </cell>
          <cell r="R268">
            <v>0</v>
          </cell>
          <cell r="S268">
            <v>9969</v>
          </cell>
          <cell r="T268">
            <v>9969</v>
          </cell>
        </row>
        <row r="271">
          <cell r="E271" t="str">
            <v>0100</v>
          </cell>
        </row>
        <row r="272">
          <cell r="E272" t="str">
            <v>人事費</v>
          </cell>
          <cell r="F272">
            <v>908143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908143</v>
          </cell>
          <cell r="L272">
            <v>908143</v>
          </cell>
          <cell r="O272">
            <v>0</v>
          </cell>
          <cell r="P272">
            <v>898174</v>
          </cell>
          <cell r="Q272">
            <v>0</v>
          </cell>
          <cell r="R272">
            <v>0</v>
          </cell>
          <cell r="S272">
            <v>9969</v>
          </cell>
          <cell r="T272">
            <v>9969</v>
          </cell>
        </row>
        <row r="275">
          <cell r="E275" t="str">
            <v>0200</v>
          </cell>
        </row>
        <row r="276">
          <cell r="E276" t="str">
            <v>業務費</v>
          </cell>
          <cell r="F276">
            <v>92070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92070</v>
          </cell>
          <cell r="L276">
            <v>92070</v>
          </cell>
          <cell r="O276">
            <v>16000</v>
          </cell>
          <cell r="P276">
            <v>92070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</row>
        <row r="279">
          <cell r="E279" t="str">
            <v>0400</v>
          </cell>
        </row>
        <row r="280">
          <cell r="E280" t="str">
            <v>獎補助及損失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</row>
      </sheetData>
      <sheetData sheetId="19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預收款明細"/>
      <sheetName val="保留庫款差額解釋表"/>
      <sheetName val="以前歲出"/>
      <sheetName val="暫付款薪資1"/>
      <sheetName val="暫付款2"/>
      <sheetName val="暫付款薪資明細表3"/>
      <sheetName val="暫付款-各項補助"/>
      <sheetName val="農委會 "/>
      <sheetName val="代收款表 "/>
      <sheetName val="委受託表"/>
      <sheetName val="押金表"/>
      <sheetName val="歲入累計-輸入"/>
      <sheetName val="歲入累計-輸出"/>
      <sheetName val="以前年度歲入"/>
      <sheetName val="市庫收入差額解釋表"/>
      <sheetName val="保管款"/>
      <sheetName val="歲出用途別"/>
      <sheetName val="可支庫款差額解表"/>
      <sheetName val="經費累計-輸入"/>
      <sheetName val="經費累計-輸出"/>
      <sheetName val="有價證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47">
          <cell r="E147" t="str">
            <v>營建工程</v>
          </cell>
        </row>
        <row r="187">
          <cell r="E187" t="str">
            <v>公園綠化及風景區工程</v>
          </cell>
        </row>
      </sheetData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D38"/>
  <sheetViews>
    <sheetView topLeftCell="A10" workbookViewId="0">
      <selection activeCell="C23" sqref="C23"/>
    </sheetView>
  </sheetViews>
  <sheetFormatPr defaultRowHeight="16.5"/>
  <cols>
    <col min="1" max="1" width="25" customWidth="1"/>
    <col min="2" max="2" width="16" style="37" customWidth="1"/>
    <col min="3" max="3" width="25" style="38" customWidth="1"/>
    <col min="4" max="4" width="15.75" style="37" customWidth="1"/>
  </cols>
  <sheetData>
    <row r="2" spans="1:4" s="4" customFormat="1" ht="19.5">
      <c r="A2" s="1"/>
      <c r="B2" s="2"/>
      <c r="C2" s="3"/>
      <c r="D2" s="2"/>
    </row>
    <row r="3" spans="1:4" s="4" customFormat="1" ht="27.75">
      <c r="A3" s="227" t="s">
        <v>0</v>
      </c>
      <c r="B3" s="227"/>
      <c r="C3" s="227"/>
      <c r="D3" s="227"/>
    </row>
    <row r="4" spans="1:4" s="7" customFormat="1" ht="27.75">
      <c r="A4" s="5" t="s">
        <v>1</v>
      </c>
      <c r="B4" s="6"/>
      <c r="C4" s="6"/>
      <c r="D4" s="6"/>
    </row>
    <row r="5" spans="1:4" s="4" customFormat="1" ht="16.5" customHeight="1" thickBot="1">
      <c r="A5" s="8" t="str">
        <f>'[1]歲入平衡表(輸入)'!A5</f>
        <v>中華民國105年6月30日</v>
      </c>
      <c r="B5" s="9"/>
      <c r="C5" s="9"/>
      <c r="D5" s="9"/>
    </row>
    <row r="6" spans="1:4" s="4" customFormat="1" ht="18" customHeight="1">
      <c r="A6" s="10" t="s">
        <v>2</v>
      </c>
      <c r="B6" s="11" t="s">
        <v>3</v>
      </c>
      <c r="C6" s="12" t="s">
        <v>4</v>
      </c>
      <c r="D6" s="11" t="s">
        <v>5</v>
      </c>
    </row>
    <row r="7" spans="1:4" s="4" customFormat="1" ht="18" customHeight="1">
      <c r="A7" s="13" t="s">
        <v>6</v>
      </c>
      <c r="B7" s="14">
        <f>'[1]歲入平衡表(輸入)'!B7</f>
        <v>0</v>
      </c>
      <c r="C7" s="15" t="s">
        <v>7</v>
      </c>
      <c r="D7" s="14">
        <f>'[1]歲入平衡表(輸入)'!D7</f>
        <v>0</v>
      </c>
    </row>
    <row r="8" spans="1:4" s="4" customFormat="1" ht="18" customHeight="1">
      <c r="A8" s="13" t="s">
        <v>8</v>
      </c>
      <c r="B8" s="14">
        <f>'[1]歲入平衡表(輸入)'!B8</f>
        <v>0</v>
      </c>
      <c r="C8" s="16" t="s">
        <v>9</v>
      </c>
      <c r="D8" s="14">
        <f>'[1]歲入平衡表(輸入)'!D8</f>
        <v>1844421</v>
      </c>
    </row>
    <row r="9" spans="1:4" s="4" customFormat="1" ht="18" customHeight="1">
      <c r="A9" s="13" t="s">
        <v>10</v>
      </c>
      <c r="B9" s="14">
        <f>'[1]歲入平衡表(輸入)'!B9</f>
        <v>1844421</v>
      </c>
      <c r="C9" s="17" t="s">
        <v>11</v>
      </c>
      <c r="D9" s="14">
        <f>'[1]歲入平衡表(輸入)'!D9</f>
        <v>0</v>
      </c>
    </row>
    <row r="10" spans="1:4" s="4" customFormat="1" ht="18" customHeight="1">
      <c r="A10" s="13" t="s">
        <v>12</v>
      </c>
      <c r="B10" s="14">
        <f>'[1]歲入平衡表(輸入)'!B10</f>
        <v>20092215</v>
      </c>
      <c r="C10" s="17" t="s">
        <v>13</v>
      </c>
      <c r="D10" s="14">
        <f>'[1]歲入平衡表(輸入)'!D10</f>
        <v>1800000</v>
      </c>
    </row>
    <row r="11" spans="1:4" s="4" customFormat="1" ht="18" customHeight="1">
      <c r="A11" s="13" t="s">
        <v>14</v>
      </c>
      <c r="B11" s="14">
        <f>'[1]歲入平衡表(輸入)'!B11</f>
        <v>18489000</v>
      </c>
      <c r="C11" s="17" t="s">
        <v>15</v>
      </c>
      <c r="D11" s="14">
        <f>'[1]歲入平衡表(輸入)'!D11</f>
        <v>38581215</v>
      </c>
    </row>
    <row r="12" spans="1:4" s="4" customFormat="1" ht="18" customHeight="1">
      <c r="A12" s="13" t="s">
        <v>16</v>
      </c>
      <c r="B12" s="14">
        <f>'[1]歲入平衡表(輸入)'!B12</f>
        <v>27182608</v>
      </c>
      <c r="C12" s="18" t="s">
        <v>17</v>
      </c>
      <c r="D12" s="14">
        <f>'[1]歲入平衡表(輸入)'!D12</f>
        <v>25382608</v>
      </c>
    </row>
    <row r="13" spans="1:4" s="4" customFormat="1" ht="18" customHeight="1">
      <c r="A13" s="13" t="s">
        <v>18</v>
      </c>
      <c r="B13" s="14">
        <f>'[1]歲入平衡表(輸入)'!B13</f>
        <v>750316</v>
      </c>
      <c r="C13" s="19" t="s">
        <v>19</v>
      </c>
      <c r="D13" s="14">
        <f>'[1]歲入平衡表(輸入)'!D13</f>
        <v>750316</v>
      </c>
    </row>
    <row r="14" spans="1:4" s="4" customFormat="1" ht="18" customHeight="1">
      <c r="A14" s="13"/>
      <c r="B14" s="20"/>
      <c r="C14" s="21"/>
      <c r="D14" s="22"/>
    </row>
    <row r="15" spans="1:4" s="4" customFormat="1" ht="18" customHeight="1">
      <c r="A15" s="13"/>
      <c r="B15" s="23"/>
      <c r="C15" s="24"/>
      <c r="D15" s="23"/>
    </row>
    <row r="16" spans="1:4" s="4" customFormat="1" ht="18" customHeight="1">
      <c r="A16" s="25"/>
      <c r="B16" s="23"/>
      <c r="C16" s="26"/>
      <c r="D16" s="23"/>
    </row>
    <row r="17" spans="1:4" s="4" customFormat="1" ht="18" customHeight="1">
      <c r="A17" s="25"/>
      <c r="B17" s="23"/>
      <c r="C17" s="15"/>
      <c r="D17" s="23"/>
    </row>
    <row r="18" spans="1:4" s="4" customFormat="1" ht="18" customHeight="1">
      <c r="A18" s="25"/>
      <c r="B18" s="23"/>
      <c r="C18" s="15"/>
      <c r="D18" s="23"/>
    </row>
    <row r="19" spans="1:4" s="4" customFormat="1" ht="18" customHeight="1">
      <c r="A19" s="25"/>
      <c r="B19" s="23"/>
      <c r="C19" s="15"/>
      <c r="D19" s="23"/>
    </row>
    <row r="20" spans="1:4" s="4" customFormat="1" ht="18" customHeight="1">
      <c r="A20" s="25"/>
      <c r="B20" s="23"/>
      <c r="C20" s="15"/>
      <c r="D20" s="23"/>
    </row>
    <row r="21" spans="1:4" s="4" customFormat="1" ht="18" customHeight="1">
      <c r="A21" s="25"/>
      <c r="B21" s="23"/>
      <c r="C21" s="15"/>
      <c r="D21" s="23"/>
    </row>
    <row r="22" spans="1:4" s="4" customFormat="1" ht="18" customHeight="1">
      <c r="A22" s="25"/>
      <c r="B22" s="23"/>
      <c r="C22" s="15"/>
      <c r="D22" s="23"/>
    </row>
    <row r="23" spans="1:4" s="4" customFormat="1" ht="18" customHeight="1">
      <c r="A23" s="25"/>
      <c r="B23" s="23"/>
      <c r="C23" s="15"/>
      <c r="D23" s="23"/>
    </row>
    <row r="24" spans="1:4" s="4" customFormat="1" ht="18" customHeight="1">
      <c r="A24" s="25"/>
      <c r="B24" s="23"/>
      <c r="C24" s="15"/>
      <c r="D24" s="23"/>
    </row>
    <row r="25" spans="1:4" s="4" customFormat="1" ht="18" customHeight="1">
      <c r="A25" s="25"/>
      <c r="B25" s="23"/>
      <c r="C25" s="15"/>
      <c r="D25" s="23"/>
    </row>
    <row r="26" spans="1:4" s="4" customFormat="1" ht="18" customHeight="1">
      <c r="A26" s="25"/>
      <c r="B26" s="23"/>
      <c r="C26" s="15"/>
      <c r="D26" s="23"/>
    </row>
    <row r="27" spans="1:4" s="4" customFormat="1" ht="18" customHeight="1">
      <c r="A27" s="25"/>
      <c r="B27" s="23"/>
      <c r="C27" s="15"/>
      <c r="D27" s="23"/>
    </row>
    <row r="28" spans="1:4" s="4" customFormat="1" ht="18" customHeight="1">
      <c r="A28" s="25"/>
      <c r="B28" s="23"/>
      <c r="C28" s="15"/>
      <c r="D28" s="23"/>
    </row>
    <row r="29" spans="1:4" s="4" customFormat="1" ht="18" customHeight="1">
      <c r="A29" s="25"/>
      <c r="B29" s="23"/>
      <c r="C29" s="15"/>
      <c r="D29" s="23"/>
    </row>
    <row r="30" spans="1:4" s="4" customFormat="1" ht="18" customHeight="1">
      <c r="A30" s="25"/>
      <c r="B30" s="23"/>
      <c r="C30" s="15"/>
      <c r="D30" s="23"/>
    </row>
    <row r="31" spans="1:4" s="4" customFormat="1" ht="18" customHeight="1">
      <c r="A31" s="25"/>
      <c r="B31" s="23"/>
      <c r="C31" s="15"/>
      <c r="D31" s="23"/>
    </row>
    <row r="32" spans="1:4" s="4" customFormat="1" ht="18" customHeight="1">
      <c r="A32" s="25"/>
      <c r="B32" s="23"/>
      <c r="C32" s="15"/>
      <c r="D32" s="23"/>
    </row>
    <row r="33" spans="1:4" s="4" customFormat="1" ht="18" customHeight="1">
      <c r="A33" s="25"/>
      <c r="B33" s="23"/>
      <c r="C33" s="15"/>
      <c r="D33" s="23"/>
    </row>
    <row r="34" spans="1:4" s="4" customFormat="1" ht="18" customHeight="1" thickBot="1">
      <c r="A34" s="27" t="s">
        <v>20</v>
      </c>
      <c r="B34" s="28">
        <f>SUM(B7:B14)</f>
        <v>68358560</v>
      </c>
      <c r="C34" s="29" t="s">
        <v>20</v>
      </c>
      <c r="D34" s="28">
        <f>SUM(D7:D14)</f>
        <v>68358560</v>
      </c>
    </row>
    <row r="35" spans="1:4" ht="19.5">
      <c r="A35" s="30" t="str">
        <f>'[1]歲入平衡表(輸入)'!A35</f>
        <v>備註:1.截至105年6月30日止備忘分錄所列債權憑證10張。</v>
      </c>
      <c r="B35" s="31"/>
      <c r="C35" s="31"/>
      <c r="D35" s="32"/>
    </row>
    <row r="36" spans="1:4" ht="17.25" thickBot="1">
      <c r="A36" s="33" t="str">
        <f>'[1]歲入平衡表(輸入)'!A36</f>
        <v xml:space="preserve">     2.截至105年6月30日止所列保管品0元。</v>
      </c>
      <c r="B36" s="34"/>
      <c r="C36" s="35"/>
      <c r="D36" s="36"/>
    </row>
    <row r="38" spans="1:4" ht="19.5" customHeight="1">
      <c r="A38" s="228" t="s">
        <v>21</v>
      </c>
      <c r="B38" s="228"/>
      <c r="C38" s="228"/>
      <c r="D38" s="228"/>
    </row>
  </sheetData>
  <mergeCells count="2">
    <mergeCell ref="A3:D3"/>
    <mergeCell ref="A38:D38"/>
  </mergeCells>
  <phoneticPr fontId="3" type="noConversion"/>
  <pageMargins left="0.84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64"/>
  <sheetViews>
    <sheetView topLeftCell="A16" zoomScaleNormal="100" workbookViewId="0">
      <selection activeCell="B14" sqref="B14"/>
    </sheetView>
  </sheetViews>
  <sheetFormatPr defaultRowHeight="16.5"/>
  <cols>
    <col min="1" max="1" width="31.25" customWidth="1"/>
    <col min="2" max="2" width="18.75" style="37" customWidth="1"/>
    <col min="3" max="3" width="30.875" style="38" customWidth="1"/>
    <col min="4" max="4" width="18.125" style="37" customWidth="1"/>
    <col min="5" max="5" width="17.125" customWidth="1"/>
  </cols>
  <sheetData>
    <row r="1" spans="1:5" s="4" customFormat="1" ht="30">
      <c r="A1" s="229" t="str">
        <f>'[1]歲入平衡表(輸出)'!A3</f>
        <v>臺北市政府工務局大地工程處</v>
      </c>
      <c r="B1" s="229"/>
      <c r="C1" s="229"/>
      <c r="D1" s="229"/>
    </row>
    <row r="2" spans="1:5" s="39" customFormat="1" ht="27.75">
      <c r="A2" s="5" t="s">
        <v>22</v>
      </c>
      <c r="B2" s="6"/>
      <c r="C2" s="6"/>
      <c r="D2" s="6"/>
    </row>
    <row r="3" spans="1:5" s="40" customFormat="1" ht="20.25" thickBot="1">
      <c r="A3" s="8" t="str">
        <f>'[1]歲入平衡表(輸出)'!A5</f>
        <v>中華民國105年6月30日</v>
      </c>
      <c r="B3" s="9"/>
      <c r="C3" s="9"/>
      <c r="D3" s="9"/>
    </row>
    <row r="4" spans="1:5" s="40" customFormat="1" ht="19.5">
      <c r="A4" s="10" t="s">
        <v>2</v>
      </c>
      <c r="B4" s="11" t="s">
        <v>3</v>
      </c>
      <c r="C4" s="41" t="s">
        <v>23</v>
      </c>
      <c r="D4" s="11" t="s">
        <v>5</v>
      </c>
    </row>
    <row r="5" spans="1:5" s="4" customFormat="1" ht="19.5">
      <c r="A5" s="13" t="s">
        <v>24</v>
      </c>
      <c r="B5" s="42">
        <f>'[1]歲出平衡表(輸入) '!B5</f>
        <v>188819568</v>
      </c>
      <c r="C5" s="43" t="s">
        <v>25</v>
      </c>
      <c r="D5" s="44">
        <f>'[1]歲出平衡表(輸入) '!D5</f>
        <v>170718496</v>
      </c>
      <c r="E5" s="45"/>
    </row>
    <row r="6" spans="1:5" s="4" customFormat="1" ht="18.75" customHeight="1">
      <c r="A6" s="46" t="s">
        <v>26</v>
      </c>
      <c r="B6" s="42">
        <f>'[1]歲出平衡表(輸入) '!B6</f>
        <v>5335127</v>
      </c>
      <c r="C6" s="43" t="s">
        <v>27</v>
      </c>
      <c r="D6" s="44">
        <f>'[1]歲出平衡表(輸入) '!D6</f>
        <v>37912361</v>
      </c>
      <c r="E6" s="45"/>
    </row>
    <row r="7" spans="1:5" s="4" customFormat="1" ht="60" customHeight="1">
      <c r="A7" s="47" t="s">
        <v>28</v>
      </c>
      <c r="B7" s="42">
        <f>'[1]歲出平衡表(輸入) '!B7</f>
        <v>1045856</v>
      </c>
      <c r="C7" s="43" t="s">
        <v>29</v>
      </c>
      <c r="D7" s="44">
        <f>'[1]歲出平衡表(輸入) '!D7</f>
        <v>0</v>
      </c>
      <c r="E7" s="48"/>
    </row>
    <row r="8" spans="1:5" s="4" customFormat="1" ht="17.25" customHeight="1">
      <c r="A8" s="46" t="s">
        <v>30</v>
      </c>
      <c r="B8" s="42">
        <f>'[1]歲出平衡表(輸入) '!B8</f>
        <v>45460830</v>
      </c>
      <c r="C8" s="43" t="s">
        <v>31</v>
      </c>
      <c r="D8" s="44">
        <f>'[1]歲出平衡表(輸入) '!D8</f>
        <v>941389</v>
      </c>
      <c r="E8" s="45"/>
    </row>
    <row r="9" spans="1:5" s="4" customFormat="1" ht="17.25" customHeight="1">
      <c r="A9" s="13" t="s">
        <v>32</v>
      </c>
      <c r="B9" s="42">
        <f>'[1]歲出平衡表(輸入) '!B9</f>
        <v>85904702</v>
      </c>
      <c r="C9" s="49" t="s">
        <v>33</v>
      </c>
      <c r="D9" s="44">
        <f>'[1]歲出平衡表(輸入) '!D9</f>
        <v>1053828</v>
      </c>
      <c r="E9" s="45"/>
    </row>
    <row r="10" spans="1:5" s="4" customFormat="1" ht="17.25" customHeight="1">
      <c r="A10" s="13" t="s">
        <v>34</v>
      </c>
      <c r="B10" s="42">
        <f>'[1]歲出平衡表(輸入) '!B10</f>
        <v>100000</v>
      </c>
      <c r="C10" s="50" t="s">
        <v>35</v>
      </c>
      <c r="D10" s="44">
        <f>'[1]歲出平衡表(輸入) '!D10</f>
        <v>0</v>
      </c>
    </row>
    <row r="11" spans="1:5" s="4" customFormat="1" ht="17.25" customHeight="1">
      <c r="A11" s="13" t="s">
        <v>36</v>
      </c>
      <c r="B11" s="42">
        <f>'[1]歲出平衡表(輸入) '!B11</f>
        <v>0</v>
      </c>
      <c r="C11" s="50" t="s">
        <v>37</v>
      </c>
      <c r="D11" s="44">
        <f>'[1]歲出平衡表(輸入) '!D11</f>
        <v>13421132</v>
      </c>
    </row>
    <row r="12" spans="1:5" s="4" customFormat="1" ht="18" customHeight="1">
      <c r="A12" s="13" t="s">
        <v>38</v>
      </c>
      <c r="B12" s="42">
        <f>'[1]歲出平衡表(輸入) '!B12</f>
        <v>6218196</v>
      </c>
      <c r="C12" s="51" t="s">
        <v>39</v>
      </c>
      <c r="D12" s="44">
        <f>'[1]歲出平衡表(輸入) '!D12</f>
        <v>729635285</v>
      </c>
      <c r="E12" s="52"/>
    </row>
    <row r="13" spans="1:5" s="4" customFormat="1" ht="17.25" customHeight="1">
      <c r="A13" s="13" t="s">
        <v>40</v>
      </c>
      <c r="B13" s="42">
        <f>'[1]歲出平衡表(輸入) '!B13</f>
        <v>9969</v>
      </c>
      <c r="C13" s="50" t="s">
        <v>41</v>
      </c>
      <c r="D13" s="44">
        <f>'[1]歲出平衡表(輸入) '!D13</f>
        <v>191327196</v>
      </c>
      <c r="E13" s="53"/>
    </row>
    <row r="14" spans="1:5" s="4" customFormat="1" ht="18" customHeight="1">
      <c r="A14" s="13" t="s">
        <v>42</v>
      </c>
      <c r="B14" s="42">
        <f>'[1]歲出平衡表(輸入) '!B14</f>
        <v>17323108</v>
      </c>
      <c r="C14" s="50" t="s">
        <v>43</v>
      </c>
      <c r="D14" s="44">
        <f>'[1]歲出平衡表(輸入) '!D14</f>
        <v>75584511</v>
      </c>
    </row>
    <row r="15" spans="1:5" s="4" customFormat="1" ht="19.5">
      <c r="A15" s="13" t="s">
        <v>44</v>
      </c>
      <c r="B15" s="42">
        <f>'[1]歲出平衡表(輸入) '!B15</f>
        <v>0</v>
      </c>
      <c r="C15" s="50" t="s">
        <v>45</v>
      </c>
      <c r="D15" s="44">
        <f>'[1]歲出平衡表(輸入) '!D15</f>
        <v>0</v>
      </c>
      <c r="E15" s="53"/>
    </row>
    <row r="16" spans="1:5" s="4" customFormat="1" ht="19.5">
      <c r="A16" s="13" t="s">
        <v>46</v>
      </c>
      <c r="B16" s="42">
        <f>'[1]歲出平衡表(輸入) '!B16</f>
        <v>0</v>
      </c>
      <c r="C16" s="50" t="s">
        <v>47</v>
      </c>
      <c r="D16" s="44">
        <f>'[1]歲出平衡表(輸入) '!D16</f>
        <v>0</v>
      </c>
    </row>
    <row r="17" spans="1:5" s="4" customFormat="1" ht="19.5">
      <c r="A17" s="13" t="s">
        <v>48</v>
      </c>
      <c r="B17" s="42">
        <f>'[1]歲出平衡表(輸入) '!B17</f>
        <v>656406</v>
      </c>
      <c r="C17" s="50" t="s">
        <v>49</v>
      </c>
      <c r="D17" s="44">
        <f>'[1]歲出平衡表(輸入) '!D17</f>
        <v>0</v>
      </c>
      <c r="E17" s="53"/>
    </row>
    <row r="18" spans="1:5" s="4" customFormat="1" ht="19.5">
      <c r="A18" s="13" t="s">
        <v>50</v>
      </c>
      <c r="B18" s="42">
        <f>'[1]歲出平衡表(輸入) '!B18</f>
        <v>729635285</v>
      </c>
      <c r="C18" s="50" t="s">
        <v>51</v>
      </c>
      <c r="D18" s="44">
        <f>'[1]歲出平衡表(輸入) '!D18</f>
        <v>0</v>
      </c>
      <c r="E18" s="53"/>
    </row>
    <row r="19" spans="1:5" s="4" customFormat="1" ht="19.5">
      <c r="A19" s="13" t="s">
        <v>52</v>
      </c>
      <c r="B19" s="42">
        <f>'[1]歲出平衡表(輸入) '!B19</f>
        <v>36824067</v>
      </c>
      <c r="C19" s="13" t="s">
        <v>53</v>
      </c>
      <c r="D19" s="44">
        <f>'[1]歲出平衡表(輸入) '!D19</f>
        <v>36824067</v>
      </c>
      <c r="E19" s="53"/>
    </row>
    <row r="20" spans="1:5" s="4" customFormat="1" ht="19.5">
      <c r="A20" s="13" t="s">
        <v>54</v>
      </c>
      <c r="B20" s="42">
        <f>'[1]歲出平衡表(輸入) '!B20</f>
        <v>140085151</v>
      </c>
      <c r="C20" s="54"/>
      <c r="D20" s="55"/>
    </row>
    <row r="21" spans="1:5" s="4" customFormat="1" ht="19.5">
      <c r="A21" s="56" t="s">
        <v>55</v>
      </c>
      <c r="B21" s="42">
        <f>'[1]歲出平衡表(輸入) '!B21</f>
        <v>26352474</v>
      </c>
      <c r="C21" s="57"/>
      <c r="D21" s="55"/>
      <c r="E21" s="53"/>
    </row>
    <row r="22" spans="1:5" s="4" customFormat="1" ht="19.5">
      <c r="A22" s="58" t="s">
        <v>56</v>
      </c>
      <c r="B22" s="42">
        <f>'[1]歲出平衡表(輸入) '!B22</f>
        <v>87199436</v>
      </c>
      <c r="C22" s="59"/>
      <c r="D22" s="55"/>
    </row>
    <row r="23" spans="1:5" s="4" customFormat="1" ht="19.5">
      <c r="A23" s="60" t="s">
        <v>57</v>
      </c>
      <c r="B23" s="42">
        <f>'[1]歲出平衡表(輸入) '!B29</f>
        <v>0</v>
      </c>
      <c r="C23" s="61"/>
      <c r="D23" s="62"/>
    </row>
    <row r="24" spans="1:5" s="4" customFormat="1" ht="21.75" customHeight="1">
      <c r="A24" s="60" t="s">
        <v>58</v>
      </c>
      <c r="B24" s="42">
        <f>'[1]歲出平衡表(輸入) '!B30</f>
        <v>0</v>
      </c>
      <c r="C24" s="61"/>
      <c r="D24" s="62"/>
    </row>
    <row r="25" spans="1:5" s="4" customFormat="1" ht="19.5">
      <c r="A25" s="60" t="s">
        <v>59</v>
      </c>
      <c r="B25" s="42">
        <f>'[1]歲出平衡表(輸入) '!B31</f>
        <v>0</v>
      </c>
      <c r="C25" s="63"/>
      <c r="D25" s="62"/>
    </row>
    <row r="26" spans="1:5" s="4" customFormat="1" ht="19.5">
      <c r="A26" s="60" t="s">
        <v>60</v>
      </c>
      <c r="B26" s="42">
        <f>'[1]歲出平衡表(輸入) '!B32</f>
        <v>0</v>
      </c>
      <c r="C26" s="63"/>
      <c r="D26" s="62"/>
    </row>
    <row r="27" spans="1:5" s="4" customFormat="1" ht="19.5">
      <c r="A27" s="56" t="s">
        <v>61</v>
      </c>
      <c r="B27" s="42">
        <f>'[1]歲出平衡表(輸入) '!B33</f>
        <v>47443</v>
      </c>
      <c r="C27" s="63"/>
      <c r="D27" s="62"/>
    </row>
    <row r="28" spans="1:5" s="4" customFormat="1" ht="19.5">
      <c r="A28" s="58" t="s">
        <v>62</v>
      </c>
      <c r="B28" s="42">
        <f>'[1]歲出平衡表(輸入) '!B34</f>
        <v>5578218</v>
      </c>
      <c r="C28" s="63"/>
      <c r="D28" s="62"/>
    </row>
    <row r="29" spans="1:5" s="4" customFormat="1" ht="19.5" customHeight="1">
      <c r="A29" s="58" t="s">
        <v>63</v>
      </c>
      <c r="B29" s="42">
        <f>'[1]歲出平衡表(輸入) '!B35</f>
        <v>13928436</v>
      </c>
      <c r="C29" s="64"/>
      <c r="D29" s="62"/>
    </row>
    <row r="30" spans="1:5" s="4" customFormat="1" ht="17.25" customHeight="1">
      <c r="A30" s="65" t="s">
        <v>64</v>
      </c>
      <c r="B30" s="42">
        <f>'[1]歲出平衡表(輸入) '!B36</f>
        <v>5165675</v>
      </c>
      <c r="C30" s="63"/>
      <c r="D30" s="62"/>
    </row>
    <row r="31" spans="1:5" s="4" customFormat="1" ht="19.5">
      <c r="A31" s="60" t="s">
        <v>65</v>
      </c>
      <c r="B31" s="42">
        <f>'[1]歲出平衡表(輸入) '!B37</f>
        <v>823225</v>
      </c>
      <c r="C31" s="63"/>
      <c r="D31" s="62"/>
    </row>
    <row r="32" spans="1:5" s="4" customFormat="1" ht="19.5">
      <c r="A32" s="60" t="s">
        <v>66</v>
      </c>
      <c r="B32" s="42">
        <f>'[1]歲出平衡表(輸入) '!B38</f>
        <v>990244</v>
      </c>
      <c r="C32" s="63"/>
      <c r="D32" s="62"/>
    </row>
    <row r="33" spans="1:5" s="4" customFormat="1" ht="19.5">
      <c r="A33" s="60" t="s">
        <v>67</v>
      </c>
      <c r="B33" s="42">
        <f>'[1]歲出平衡表(輸入) '!B39</f>
        <v>0</v>
      </c>
      <c r="C33" s="63"/>
      <c r="D33" s="62"/>
    </row>
    <row r="34" spans="1:5" s="4" customFormat="1" ht="17.25" customHeight="1">
      <c r="A34" s="58" t="s">
        <v>68</v>
      </c>
      <c r="B34" s="42">
        <f>'[1]歲出平衡表(輸入) '!B40</f>
        <v>0</v>
      </c>
      <c r="C34" s="50"/>
      <c r="D34" s="55"/>
    </row>
    <row r="35" spans="1:5" s="4" customFormat="1" ht="18" customHeight="1">
      <c r="A35" s="58"/>
      <c r="B35" s="42"/>
      <c r="C35" s="63"/>
      <c r="D35" s="62"/>
    </row>
    <row r="36" spans="1:5" s="4" customFormat="1" ht="15.75" customHeight="1">
      <c r="A36" s="65"/>
      <c r="B36" s="42"/>
      <c r="C36" s="63"/>
      <c r="D36" s="62"/>
    </row>
    <row r="37" spans="1:5" s="4" customFormat="1" ht="18" customHeight="1">
      <c r="A37" s="60"/>
      <c r="B37" s="42"/>
      <c r="C37" s="63"/>
      <c r="D37" s="62"/>
    </row>
    <row r="38" spans="1:5" s="4" customFormat="1" ht="16.5" customHeight="1">
      <c r="A38" s="60"/>
      <c r="B38" s="42"/>
      <c r="C38" s="63"/>
      <c r="D38" s="62"/>
    </row>
    <row r="39" spans="1:5" s="4" customFormat="1" ht="18" customHeight="1">
      <c r="A39" s="60"/>
      <c r="B39" s="42"/>
      <c r="C39" s="63"/>
      <c r="D39" s="62"/>
    </row>
    <row r="40" spans="1:5" s="4" customFormat="1" ht="18" customHeight="1">
      <c r="A40" s="58"/>
      <c r="B40" s="42"/>
      <c r="C40" s="63"/>
      <c r="D40" s="62"/>
    </row>
    <row r="41" spans="1:5" s="4" customFormat="1" ht="18" customHeight="1" thickBot="1">
      <c r="A41" s="66" t="s">
        <v>20</v>
      </c>
      <c r="B41" s="67">
        <f>SUM(B5:B20)</f>
        <v>1257418265</v>
      </c>
      <c r="C41" s="68" t="s">
        <v>20</v>
      </c>
      <c r="D41" s="67">
        <f>SUM(D5:D19)</f>
        <v>1257418265</v>
      </c>
    </row>
    <row r="42" spans="1:5" s="4" customFormat="1" ht="18" customHeight="1">
      <c r="A42" s="30" t="str">
        <f>'[1]歲出平衡表(輸入) '!A42</f>
        <v>備註:1.截至105年6月30日止所列保管品金額0元。</v>
      </c>
      <c r="B42" s="69"/>
      <c r="C42" s="69"/>
      <c r="D42" s="70"/>
      <c r="E42" s="53">
        <f>D41-B41</f>
        <v>0</v>
      </c>
    </row>
    <row r="43" spans="1:5" s="4" customFormat="1" ht="20.25" thickBot="1">
      <c r="A43" s="33" t="str">
        <f>'[1]歲出平衡表(輸入) '!A43</f>
        <v xml:space="preserve">     2.截至105年6月30日止所列債權憑證0張。</v>
      </c>
      <c r="B43" s="71"/>
      <c r="C43" s="71"/>
      <c r="D43" s="72"/>
    </row>
    <row r="44" spans="1:5" s="4" customFormat="1" ht="19.5">
      <c r="A44" s="73" t="s">
        <v>69</v>
      </c>
      <c r="B44" s="73"/>
      <c r="C44" s="73"/>
      <c r="D44" s="73"/>
    </row>
    <row r="45" spans="1:5" s="4" customFormat="1" ht="19.5">
      <c r="C45" s="53"/>
      <c r="D45" s="74">
        <f>SUM(B44-D44)</f>
        <v>0</v>
      </c>
      <c r="E45" s="75"/>
    </row>
    <row r="46" spans="1:5" s="4" customFormat="1" ht="19.5">
      <c r="B46" s="2"/>
      <c r="C46" s="3"/>
      <c r="D46" s="2"/>
    </row>
    <row r="47" spans="1:5" s="4" customFormat="1" ht="19.5">
      <c r="B47" s="2"/>
      <c r="C47" s="3"/>
      <c r="D47" s="76"/>
    </row>
    <row r="48" spans="1:5" s="4" customFormat="1" ht="19.5">
      <c r="B48" s="2"/>
      <c r="C48" s="3"/>
      <c r="D48" s="2"/>
    </row>
    <row r="49" spans="1:4" s="4" customFormat="1" ht="19.5">
      <c r="B49" s="2"/>
      <c r="C49" s="3"/>
      <c r="D49" s="2"/>
    </row>
    <row r="50" spans="1:4" s="4" customFormat="1" ht="19.5">
      <c r="B50" s="2"/>
      <c r="C50" s="3"/>
      <c r="D50" s="2"/>
    </row>
    <row r="51" spans="1:4" s="4" customFormat="1" ht="19.5">
      <c r="B51" s="2"/>
      <c r="C51" s="3"/>
      <c r="D51" s="2"/>
    </row>
    <row r="52" spans="1:4" s="4" customFormat="1" ht="19.5">
      <c r="B52" s="2"/>
      <c r="C52" s="3"/>
      <c r="D52" s="2"/>
    </row>
    <row r="53" spans="1:4" s="4" customFormat="1" ht="19.5">
      <c r="B53" s="2"/>
      <c r="C53" s="3"/>
      <c r="D53" s="2"/>
    </row>
    <row r="54" spans="1:4" s="4" customFormat="1" ht="19.5">
      <c r="B54" s="2"/>
      <c r="C54" s="3"/>
      <c r="D54" s="2"/>
    </row>
    <row r="55" spans="1:4" s="4" customFormat="1" ht="19.5">
      <c r="B55" s="2"/>
      <c r="C55" s="3"/>
      <c r="D55" s="2"/>
    </row>
    <row r="56" spans="1:4" s="4" customFormat="1" ht="19.5">
      <c r="B56" s="2"/>
      <c r="C56" s="3"/>
      <c r="D56" s="2"/>
    </row>
    <row r="57" spans="1:4" s="4" customFormat="1" ht="19.5">
      <c r="B57" s="2"/>
      <c r="C57" s="3"/>
      <c r="D57" s="2"/>
    </row>
    <row r="58" spans="1:4" s="4" customFormat="1" ht="19.5">
      <c r="B58" s="2"/>
      <c r="C58" s="3"/>
      <c r="D58" s="2"/>
    </row>
    <row r="59" spans="1:4" s="4" customFormat="1" ht="19.5">
      <c r="B59" s="2"/>
      <c r="C59" s="3"/>
      <c r="D59" s="2"/>
    </row>
    <row r="60" spans="1:4" s="4" customFormat="1" ht="19.5">
      <c r="B60" s="2"/>
      <c r="C60" s="3"/>
      <c r="D60" s="2"/>
    </row>
    <row r="61" spans="1:4" s="4" customFormat="1" ht="19.5">
      <c r="B61" s="2"/>
      <c r="C61" s="3"/>
      <c r="D61" s="2"/>
    </row>
    <row r="62" spans="1:4" s="4" customFormat="1" ht="19.5">
      <c r="B62" s="2"/>
      <c r="C62" s="3"/>
      <c r="D62" s="2"/>
    </row>
    <row r="63" spans="1:4" s="4" customFormat="1" ht="19.5">
      <c r="B63" s="2"/>
      <c r="C63" s="3"/>
      <c r="D63" s="2"/>
    </row>
    <row r="64" spans="1:4" s="4" customFormat="1" ht="19.5">
      <c r="A64"/>
      <c r="B64" s="37"/>
      <c r="C64" s="38"/>
      <c r="D64" s="37"/>
    </row>
  </sheetData>
  <mergeCells count="1">
    <mergeCell ref="A1:D1"/>
  </mergeCells>
  <phoneticPr fontId="3" type="noConversion"/>
  <printOptions horizontalCentered="1"/>
  <pageMargins left="0.15748031496062992" right="0.15748031496062992" top="0.65" bottom="0.74" header="0.38" footer="0.51181102362204722"/>
  <pageSetup paperSize="9" scale="86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9"/>
  <sheetViews>
    <sheetView zoomScaleNormal="100" workbookViewId="0">
      <selection activeCell="D18" sqref="D18"/>
    </sheetView>
  </sheetViews>
  <sheetFormatPr defaultRowHeight="16.5"/>
  <cols>
    <col min="1" max="1" width="36.75" style="77" customWidth="1"/>
    <col min="2" max="2" width="17.5" style="77" customWidth="1"/>
    <col min="3" max="3" width="18.875" style="77" customWidth="1"/>
    <col min="4" max="4" width="24.5" style="77" customWidth="1"/>
    <col min="5" max="5" width="16.75" style="77" customWidth="1"/>
    <col min="6" max="8" width="13.125" style="77" customWidth="1"/>
    <col min="9" max="16384" width="9" style="77"/>
  </cols>
  <sheetData>
    <row r="1" spans="1:8" ht="30">
      <c r="A1" s="230" t="str">
        <f>'[1]歲入平衡表(輸出)'!A3</f>
        <v>臺北市政府工務局大地工程處</v>
      </c>
      <c r="B1" s="230"/>
      <c r="C1" s="230"/>
      <c r="D1" s="230"/>
    </row>
    <row r="2" spans="1:8" s="75" customFormat="1" ht="27" customHeight="1">
      <c r="A2" s="231" t="s">
        <v>118</v>
      </c>
      <c r="B2" s="231"/>
      <c r="C2" s="231"/>
      <c r="D2" s="231"/>
    </row>
    <row r="3" spans="1:8" s="75" customFormat="1" ht="20.25" customHeight="1">
      <c r="A3" s="232" t="str">
        <f>[1]歲入現金出納表!A3</f>
        <v>中華民國105年6月1日起至105年6月30日止</v>
      </c>
      <c r="B3" s="232"/>
      <c r="C3" s="232"/>
      <c r="D3" s="232"/>
    </row>
    <row r="4" spans="1:8" s="79" customFormat="1" ht="21.75" customHeight="1">
      <c r="A4" s="233" t="s">
        <v>119</v>
      </c>
      <c r="B4" s="235" t="s">
        <v>3</v>
      </c>
      <c r="C4" s="236"/>
      <c r="D4" s="237"/>
      <c r="E4" s="75"/>
      <c r="F4" s="78"/>
      <c r="G4" s="78"/>
      <c r="H4" s="78"/>
    </row>
    <row r="5" spans="1:8" s="75" customFormat="1" ht="20.25" customHeight="1">
      <c r="A5" s="234"/>
      <c r="B5" s="92" t="s">
        <v>73</v>
      </c>
      <c r="C5" s="92" t="s">
        <v>74</v>
      </c>
      <c r="D5" s="93" t="s">
        <v>75</v>
      </c>
    </row>
    <row r="6" spans="1:8" s="75" customFormat="1" ht="15.75" customHeight="1">
      <c r="A6" s="92" t="s">
        <v>120</v>
      </c>
      <c r="B6" s="94"/>
      <c r="C6" s="94"/>
      <c r="D6" s="94"/>
    </row>
    <row r="7" spans="1:8" ht="16.5" customHeight="1">
      <c r="A7" s="94" t="s">
        <v>77</v>
      </c>
      <c r="B7" s="94"/>
      <c r="C7" s="204"/>
      <c r="D7" s="204">
        <f>SUM(C8:C13)</f>
        <v>336895755</v>
      </c>
    </row>
    <row r="8" spans="1:8" ht="16.5" customHeight="1">
      <c r="A8" s="204" t="s">
        <v>24</v>
      </c>
      <c r="B8" s="94"/>
      <c r="C8" s="206">
        <v>189161294</v>
      </c>
      <c r="D8" s="207"/>
      <c r="E8" s="77">
        <f>SUM(C8:C10)</f>
        <v>195440068</v>
      </c>
    </row>
    <row r="9" spans="1:8" ht="16.5" customHeight="1">
      <c r="A9" s="204" t="s">
        <v>26</v>
      </c>
      <c r="B9" s="94"/>
      <c r="C9" s="206">
        <v>5249198</v>
      </c>
      <c r="D9" s="207"/>
      <c r="E9" s="77">
        <f>C20+C23</f>
        <v>-150158</v>
      </c>
    </row>
    <row r="10" spans="1:8" ht="39">
      <c r="A10" s="205" t="s">
        <v>28</v>
      </c>
      <c r="B10" s="94"/>
      <c r="C10" s="206">
        <v>1029576</v>
      </c>
      <c r="D10" s="207"/>
      <c r="E10" s="77">
        <f>E8-E9</f>
        <v>195590226</v>
      </c>
    </row>
    <row r="11" spans="1:8">
      <c r="A11" s="204" t="s">
        <v>30</v>
      </c>
      <c r="B11" s="94"/>
      <c r="C11" s="206">
        <v>35280721</v>
      </c>
      <c r="D11" s="207"/>
    </row>
    <row r="12" spans="1:8">
      <c r="A12" s="204" t="s">
        <v>32</v>
      </c>
      <c r="B12" s="94"/>
      <c r="C12" s="206">
        <v>106074966</v>
      </c>
      <c r="D12" s="207"/>
    </row>
    <row r="13" spans="1:8">
      <c r="A13" s="204" t="s">
        <v>34</v>
      </c>
      <c r="B13" s="94"/>
      <c r="C13" s="204">
        <v>100000</v>
      </c>
      <c r="D13" s="207"/>
    </row>
    <row r="14" spans="1:8">
      <c r="A14" s="96" t="s">
        <v>121</v>
      </c>
      <c r="B14" s="94"/>
      <c r="C14" s="204">
        <v>0</v>
      </c>
      <c r="D14" s="207"/>
    </row>
    <row r="15" spans="1:8">
      <c r="A15" s="94" t="s">
        <v>79</v>
      </c>
      <c r="B15" s="94"/>
      <c r="C15" s="94" t="s">
        <v>72</v>
      </c>
      <c r="D15" s="95">
        <f>SUM(C16+C20+C23+C26+C29)</f>
        <v>48246620</v>
      </c>
    </row>
    <row r="16" spans="1:8">
      <c r="A16" s="94" t="s">
        <v>122</v>
      </c>
      <c r="B16" s="94"/>
      <c r="C16" s="94">
        <f>SUM(B17:B19)</f>
        <v>48298000</v>
      </c>
      <c r="D16" s="94"/>
    </row>
    <row r="17" spans="1:4">
      <c r="A17" s="97" t="s">
        <v>123</v>
      </c>
      <c r="B17" s="208">
        <v>19953000</v>
      </c>
      <c r="C17" s="95"/>
      <c r="D17" s="94"/>
    </row>
    <row r="18" spans="1:4">
      <c r="A18" s="94" t="s">
        <v>124</v>
      </c>
      <c r="B18" s="208">
        <v>28323000</v>
      </c>
      <c r="C18" s="94"/>
      <c r="D18" s="94"/>
    </row>
    <row r="19" spans="1:4">
      <c r="A19" s="94" t="s">
        <v>125</v>
      </c>
      <c r="B19" s="208">
        <v>22000</v>
      </c>
      <c r="C19" s="94"/>
      <c r="D19" s="94"/>
    </row>
    <row r="20" spans="1:4">
      <c r="A20" s="94" t="s">
        <v>126</v>
      </c>
      <c r="B20" s="209" t="s">
        <v>127</v>
      </c>
      <c r="C20" s="98">
        <f>SUM(B21-B22)</f>
        <v>971297</v>
      </c>
      <c r="D20" s="94"/>
    </row>
    <row r="21" spans="1:4">
      <c r="A21" s="94" t="s">
        <v>128</v>
      </c>
      <c r="B21" s="210">
        <f>943771+797000+70793+2248740</f>
        <v>4060304</v>
      </c>
      <c r="C21" s="99"/>
      <c r="D21" s="100"/>
    </row>
    <row r="22" spans="1:4">
      <c r="A22" s="94" t="s">
        <v>129</v>
      </c>
      <c r="B22" s="210">
        <f>499893+392500+70793+2125821</f>
        <v>3089007</v>
      </c>
      <c r="C22" s="94"/>
      <c r="D22" s="94"/>
    </row>
    <row r="23" spans="1:4">
      <c r="A23" s="94" t="s">
        <v>130</v>
      </c>
      <c r="B23" s="204"/>
      <c r="C23" s="101">
        <f>SUM(B24-B25)</f>
        <v>-1121455</v>
      </c>
      <c r="D23" s="94"/>
    </row>
    <row r="24" spans="1:4">
      <c r="A24" s="94" t="s">
        <v>128</v>
      </c>
      <c r="B24" s="204">
        <v>7621031</v>
      </c>
      <c r="C24" s="94"/>
      <c r="D24" s="94"/>
    </row>
    <row r="25" spans="1:4">
      <c r="A25" s="94" t="s">
        <v>129</v>
      </c>
      <c r="B25" s="204">
        <v>8742486</v>
      </c>
      <c r="C25" s="94"/>
      <c r="D25" s="94"/>
    </row>
    <row r="26" spans="1:4">
      <c r="A26" s="94" t="s">
        <v>131</v>
      </c>
      <c r="B26" s="204"/>
      <c r="C26" s="101">
        <f>SUM(B27-B28)</f>
        <v>0</v>
      </c>
      <c r="D26" s="94"/>
    </row>
    <row r="27" spans="1:4">
      <c r="A27" s="94" t="s">
        <v>128</v>
      </c>
      <c r="B27" s="204">
        <v>0</v>
      </c>
      <c r="C27" s="94"/>
      <c r="D27" s="94"/>
    </row>
    <row r="28" spans="1:4">
      <c r="A28" s="94" t="s">
        <v>129</v>
      </c>
      <c r="B28" s="204">
        <v>0</v>
      </c>
      <c r="C28" s="94"/>
      <c r="D28" s="94"/>
    </row>
    <row r="29" spans="1:4">
      <c r="A29" s="102" t="s">
        <v>132</v>
      </c>
      <c r="B29" s="204"/>
      <c r="C29" s="98">
        <f>SUM(B30-B31)</f>
        <v>98778</v>
      </c>
      <c r="D29" s="94"/>
    </row>
    <row r="30" spans="1:4">
      <c r="A30" s="94" t="s">
        <v>128</v>
      </c>
      <c r="B30" s="204">
        <v>98778</v>
      </c>
      <c r="C30" s="103"/>
      <c r="D30" s="94"/>
    </row>
    <row r="31" spans="1:4">
      <c r="A31" s="94" t="s">
        <v>129</v>
      </c>
      <c r="B31" s="211">
        <v>0</v>
      </c>
      <c r="C31" s="94">
        <v>0</v>
      </c>
      <c r="D31" s="94"/>
    </row>
    <row r="32" spans="1:4" ht="17.25" thickBot="1">
      <c r="A32" s="104" t="s">
        <v>108</v>
      </c>
      <c r="B32" s="212"/>
      <c r="C32" s="105"/>
      <c r="D32" s="105">
        <f>SUM(D7:D30)</f>
        <v>385142375</v>
      </c>
    </row>
    <row r="33" spans="1:4" ht="17.25" thickTop="1">
      <c r="A33" s="106" t="s">
        <v>133</v>
      </c>
      <c r="B33" s="213"/>
      <c r="C33" s="107"/>
      <c r="D33" s="107"/>
    </row>
    <row r="34" spans="1:4">
      <c r="A34" s="94" t="s">
        <v>110</v>
      </c>
      <c r="B34" s="204"/>
      <c r="C34" s="94"/>
      <c r="D34" s="94">
        <f>SUM(C35+C56+C59++C62+C65+C71+C68+C74)</f>
        <v>58476292</v>
      </c>
    </row>
    <row r="35" spans="1:4">
      <c r="A35" s="94" t="s">
        <v>54</v>
      </c>
      <c r="B35" s="204"/>
      <c r="C35" s="92">
        <f>SUM(B36:B55)</f>
        <v>38743891</v>
      </c>
      <c r="D35" s="94"/>
    </row>
    <row r="36" spans="1:4">
      <c r="A36" s="83" t="s">
        <v>134</v>
      </c>
      <c r="B36" s="204">
        <v>2640991</v>
      </c>
      <c r="C36" s="94"/>
      <c r="D36" s="94"/>
    </row>
    <row r="37" spans="1:4">
      <c r="A37" s="83" t="s">
        <v>135</v>
      </c>
      <c r="B37" s="204">
        <v>13206564</v>
      </c>
      <c r="C37" s="94"/>
      <c r="D37" s="94"/>
    </row>
    <row r="38" spans="1:4">
      <c r="A38" s="83" t="s">
        <v>136</v>
      </c>
      <c r="B38" s="204">
        <v>0</v>
      </c>
      <c r="C38" s="94"/>
      <c r="D38" s="94"/>
    </row>
    <row r="39" spans="1:4">
      <c r="A39" s="83" t="s">
        <v>137</v>
      </c>
      <c r="B39" s="204">
        <v>0</v>
      </c>
      <c r="C39" s="94"/>
      <c r="D39" s="94"/>
    </row>
    <row r="40" spans="1:4" s="4" customFormat="1" ht="19.5">
      <c r="A40" s="83" t="s">
        <v>138</v>
      </c>
      <c r="B40" s="204">
        <v>0</v>
      </c>
      <c r="C40" s="63"/>
      <c r="D40" s="108"/>
    </row>
    <row r="41" spans="1:4">
      <c r="A41" s="83" t="s">
        <v>139</v>
      </c>
      <c r="B41" s="204">
        <v>0</v>
      </c>
      <c r="C41" s="94"/>
      <c r="D41" s="94"/>
    </row>
    <row r="42" spans="1:4">
      <c r="A42" s="83" t="s">
        <v>140</v>
      </c>
      <c r="B42" s="204">
        <v>0</v>
      </c>
      <c r="C42" s="94"/>
      <c r="D42" s="94"/>
    </row>
    <row r="43" spans="1:4">
      <c r="A43" s="83" t="s">
        <v>141</v>
      </c>
      <c r="B43" s="204">
        <v>4804531</v>
      </c>
      <c r="C43" s="94"/>
      <c r="D43" s="94"/>
    </row>
    <row r="44" spans="1:4">
      <c r="A44" s="83" t="s">
        <v>142</v>
      </c>
      <c r="B44" s="214">
        <v>12944664</v>
      </c>
      <c r="C44" s="94"/>
      <c r="D44" s="94"/>
    </row>
    <row r="45" spans="1:4">
      <c r="A45" s="83" t="s">
        <v>143</v>
      </c>
      <c r="B45" s="215">
        <v>5125141</v>
      </c>
      <c r="C45" s="94"/>
      <c r="D45" s="94"/>
    </row>
    <row r="46" spans="1:4">
      <c r="A46" s="83" t="s">
        <v>144</v>
      </c>
      <c r="B46" s="215">
        <v>6000</v>
      </c>
      <c r="C46" s="94"/>
      <c r="D46" s="94"/>
    </row>
    <row r="47" spans="1:4">
      <c r="A47" s="83" t="s">
        <v>145</v>
      </c>
      <c r="B47" s="215">
        <v>16000</v>
      </c>
      <c r="C47" s="94"/>
      <c r="D47" s="94"/>
    </row>
    <row r="48" spans="1:4">
      <c r="A48" s="83" t="s">
        <v>146</v>
      </c>
      <c r="B48" s="204">
        <v>0</v>
      </c>
      <c r="C48" s="94"/>
      <c r="D48" s="94"/>
    </row>
    <row r="49" spans="1:4">
      <c r="A49" s="83" t="s">
        <v>147</v>
      </c>
      <c r="B49" s="204"/>
      <c r="C49" s="94"/>
      <c r="D49" s="94"/>
    </row>
    <row r="50" spans="1:4" hidden="1">
      <c r="A50" s="83"/>
      <c r="B50" s="204"/>
      <c r="C50" s="94"/>
      <c r="D50" s="94"/>
    </row>
    <row r="51" spans="1:4" hidden="1">
      <c r="A51" s="83"/>
      <c r="B51" s="204"/>
      <c r="C51" s="94"/>
      <c r="D51" s="94"/>
    </row>
    <row r="52" spans="1:4" hidden="1">
      <c r="A52" s="83"/>
      <c r="B52" s="204"/>
      <c r="C52" s="94"/>
      <c r="D52" s="94"/>
    </row>
    <row r="53" spans="1:4" hidden="1">
      <c r="A53" s="83"/>
      <c r="B53" s="204"/>
      <c r="C53" s="94"/>
      <c r="D53" s="94"/>
    </row>
    <row r="54" spans="1:4" hidden="1">
      <c r="A54" s="83"/>
      <c r="B54" s="204"/>
      <c r="C54" s="94"/>
      <c r="D54" s="94"/>
    </row>
    <row r="55" spans="1:4" hidden="1">
      <c r="A55" s="83"/>
      <c r="B55" s="204"/>
      <c r="C55" s="94"/>
      <c r="D55" s="94"/>
    </row>
    <row r="56" spans="1:4">
      <c r="A56" s="83"/>
      <c r="B56" s="204"/>
      <c r="C56" s="110">
        <f>SUM(B57:B58)</f>
        <v>20230264</v>
      </c>
      <c r="D56" s="94"/>
    </row>
    <row r="57" spans="1:4">
      <c r="A57" s="102" t="s">
        <v>33</v>
      </c>
      <c r="B57" s="209">
        <v>227479</v>
      </c>
      <c r="C57" s="98"/>
      <c r="D57" s="94"/>
    </row>
    <row r="58" spans="1:4">
      <c r="A58" s="102" t="s">
        <v>148</v>
      </c>
      <c r="B58" s="209">
        <v>20002785</v>
      </c>
      <c r="C58" s="109"/>
      <c r="D58" s="94"/>
    </row>
    <row r="59" spans="1:4">
      <c r="A59" s="94" t="s">
        <v>38</v>
      </c>
      <c r="B59" s="204"/>
      <c r="C59" s="101">
        <f>SUM(B60-B61)</f>
        <v>55040</v>
      </c>
      <c r="D59" s="94"/>
    </row>
    <row r="60" spans="1:4">
      <c r="A60" s="83" t="s">
        <v>149</v>
      </c>
      <c r="B60" s="204">
        <v>1106388</v>
      </c>
      <c r="C60" s="94"/>
      <c r="D60" s="94"/>
    </row>
    <row r="61" spans="1:4">
      <c r="A61" s="97" t="s">
        <v>150</v>
      </c>
      <c r="B61" s="208">
        <v>1051348</v>
      </c>
      <c r="C61" s="95"/>
      <c r="D61" s="94"/>
    </row>
    <row r="62" spans="1:4">
      <c r="A62" s="94" t="s">
        <v>40</v>
      </c>
      <c r="B62" s="204"/>
      <c r="C62" s="101">
        <f>SUM(B63-B64)</f>
        <v>0</v>
      </c>
      <c r="D62" s="94"/>
    </row>
    <row r="63" spans="1:4">
      <c r="A63" s="83" t="s">
        <v>149</v>
      </c>
      <c r="B63" s="204">
        <v>0</v>
      </c>
      <c r="C63" s="94"/>
      <c r="D63" s="94"/>
    </row>
    <row r="64" spans="1:4">
      <c r="A64" s="94" t="s">
        <v>150</v>
      </c>
      <c r="B64" s="204">
        <v>0</v>
      </c>
      <c r="C64" s="94"/>
      <c r="D64" s="94"/>
    </row>
    <row r="65" spans="1:7">
      <c r="A65" s="94" t="s">
        <v>42</v>
      </c>
      <c r="B65" s="204"/>
      <c r="C65" s="98">
        <f>SUM(B66-B67)</f>
        <v>247097</v>
      </c>
      <c r="D65" s="94"/>
    </row>
    <row r="66" spans="1:7">
      <c r="A66" s="83" t="s">
        <v>149</v>
      </c>
      <c r="B66" s="208">
        <f>696773+18960+91503+85409+0+98778</f>
        <v>991423</v>
      </c>
      <c r="C66" s="95"/>
      <c r="D66" s="94"/>
    </row>
    <row r="67" spans="1:7">
      <c r="A67" s="94" t="s">
        <v>150</v>
      </c>
      <c r="B67" s="204">
        <f>656773+0+70793+6960+9800+0</f>
        <v>744326</v>
      </c>
      <c r="C67" s="94"/>
      <c r="D67" s="94"/>
    </row>
    <row r="68" spans="1:7">
      <c r="A68" s="94" t="s">
        <v>46</v>
      </c>
      <c r="B68" s="204"/>
      <c r="C68" s="98">
        <f>B69-B70</f>
        <v>0</v>
      </c>
      <c r="D68" s="94"/>
      <c r="G68" s="111"/>
    </row>
    <row r="69" spans="1:7">
      <c r="A69" s="94" t="s">
        <v>151</v>
      </c>
      <c r="B69" s="204">
        <v>0</v>
      </c>
      <c r="C69" s="94"/>
      <c r="D69" s="94"/>
    </row>
    <row r="70" spans="1:7">
      <c r="A70" s="94" t="s">
        <v>150</v>
      </c>
      <c r="B70" s="204">
        <v>0</v>
      </c>
      <c r="C70" s="94"/>
      <c r="D70" s="94"/>
    </row>
    <row r="71" spans="1:7">
      <c r="A71" s="94" t="s">
        <v>48</v>
      </c>
      <c r="B71" s="204"/>
      <c r="C71" s="98">
        <f>SUM(B72-B73)</f>
        <v>-800000</v>
      </c>
      <c r="D71" s="94"/>
    </row>
    <row r="72" spans="1:7">
      <c r="A72" s="94" t="s">
        <v>151</v>
      </c>
      <c r="B72" s="204">
        <v>0</v>
      </c>
      <c r="C72" s="112"/>
      <c r="D72" s="95"/>
    </row>
    <row r="73" spans="1:7">
      <c r="A73" s="94" t="s">
        <v>150</v>
      </c>
      <c r="B73" s="204">
        <v>800000</v>
      </c>
      <c r="C73" s="94"/>
      <c r="D73" s="94"/>
    </row>
    <row r="74" spans="1:7">
      <c r="A74" s="102" t="s">
        <v>47</v>
      </c>
      <c r="B74" s="204">
        <v>0</v>
      </c>
      <c r="C74" s="94">
        <f>SUM(B75)</f>
        <v>0</v>
      </c>
      <c r="D74" s="94"/>
    </row>
    <row r="75" spans="1:7">
      <c r="A75" s="94" t="s">
        <v>152</v>
      </c>
      <c r="B75" s="209">
        <v>0</v>
      </c>
      <c r="C75" s="94"/>
      <c r="D75" s="94"/>
    </row>
    <row r="76" spans="1:7">
      <c r="A76" s="94" t="s">
        <v>153</v>
      </c>
      <c r="B76" s="204"/>
      <c r="C76" s="94"/>
      <c r="D76" s="94">
        <f>SUM(C77:C82)</f>
        <v>326666083</v>
      </c>
    </row>
    <row r="77" spans="1:7">
      <c r="A77" s="94" t="s">
        <v>154</v>
      </c>
      <c r="B77" s="204"/>
      <c r="C77" s="113">
        <f>'[1]歲出平衡表(輸出)'!B5</f>
        <v>188819568</v>
      </c>
      <c r="D77" s="95"/>
    </row>
    <row r="78" spans="1:7">
      <c r="A78" s="94" t="s">
        <v>155</v>
      </c>
      <c r="B78" s="204"/>
      <c r="C78" s="113">
        <f>'[1]歲出平衡表(輸出)'!B6</f>
        <v>5335127</v>
      </c>
      <c r="D78" s="95"/>
    </row>
    <row r="79" spans="1:7" ht="33">
      <c r="A79" s="114" t="s">
        <v>156</v>
      </c>
      <c r="B79" s="204"/>
      <c r="C79" s="113">
        <f>'[1]歲出平衡表(輸出)'!B7</f>
        <v>1045856</v>
      </c>
      <c r="D79" s="95"/>
    </row>
    <row r="80" spans="1:7">
      <c r="A80" s="94" t="s">
        <v>157</v>
      </c>
      <c r="B80" s="204"/>
      <c r="C80" s="113">
        <f>'[1]歲出平衡表(輸出)'!B8</f>
        <v>45460830</v>
      </c>
      <c r="D80" s="95"/>
    </row>
    <row r="81" spans="1:6">
      <c r="A81" s="94" t="s">
        <v>158</v>
      </c>
      <c r="B81" s="204"/>
      <c r="C81" s="113">
        <f>'[1]歲出平衡表(輸出)'!B9</f>
        <v>85904702</v>
      </c>
      <c r="D81" s="95"/>
    </row>
    <row r="82" spans="1:6">
      <c r="A82" s="94" t="s">
        <v>159</v>
      </c>
      <c r="B82" s="94"/>
      <c r="C82" s="113">
        <f>'[1]歲出平衡表(輸出)'!B10</f>
        <v>100000</v>
      </c>
      <c r="D82" s="95"/>
    </row>
    <row r="83" spans="1:6">
      <c r="A83" s="115" t="s">
        <v>116</v>
      </c>
      <c r="B83" s="94"/>
      <c r="C83" s="94">
        <f>SUM(D83-D32)</f>
        <v>0</v>
      </c>
      <c r="D83" s="94">
        <f>SUM(D76+D34)</f>
        <v>385142375</v>
      </c>
      <c r="E83" s="77">
        <f>D83-D32</f>
        <v>0</v>
      </c>
    </row>
    <row r="84" spans="1:6">
      <c r="A84" s="238"/>
      <c r="B84" s="238"/>
      <c r="C84" s="238"/>
      <c r="D84" s="238"/>
      <c r="E84" s="238"/>
    </row>
    <row r="85" spans="1:6">
      <c r="A85" s="116"/>
      <c r="B85" s="116"/>
      <c r="C85" s="116"/>
      <c r="D85" s="116"/>
    </row>
    <row r="86" spans="1:6">
      <c r="A86" s="116"/>
      <c r="B86" s="116"/>
      <c r="C86" s="116"/>
      <c r="D86" s="116"/>
      <c r="F86" s="117" t="s">
        <v>72</v>
      </c>
    </row>
    <row r="87" spans="1:6">
      <c r="A87" s="116"/>
      <c r="B87" s="116"/>
      <c r="C87" s="116"/>
      <c r="D87" s="116"/>
    </row>
    <row r="88" spans="1:6">
      <c r="A88" s="116"/>
      <c r="B88" s="116"/>
      <c r="C88" s="116"/>
      <c r="D88" s="116"/>
    </row>
    <row r="89" spans="1:6">
      <c r="A89" s="116"/>
      <c r="B89" s="116"/>
      <c r="C89" s="116"/>
      <c r="D89" s="116"/>
    </row>
  </sheetData>
  <mergeCells count="6">
    <mergeCell ref="A84:E84"/>
    <mergeCell ref="A1:D1"/>
    <mergeCell ref="A2:D2"/>
    <mergeCell ref="A3:D3"/>
    <mergeCell ref="A4:A5"/>
    <mergeCell ref="B4:D4"/>
  </mergeCells>
  <phoneticPr fontId="3" type="noConversion"/>
  <pageMargins left="0.55118110236220474" right="0.59055118110236227" top="0.35433070866141736" bottom="0.98425196850393704" header="0.19685039370078741" footer="0.51181102362204722"/>
  <pageSetup paperSize="9" scale="90" orientation="portrait" blackAndWhite="1" horizontalDpi="180" verticalDpi="180" r:id="rId1"/>
  <headerFooter alignWithMargins="0">
    <oddFooter xml:space="preserve">&amp;L製表                       覆核                                                                          &amp;C                                           出納                                  主辦會計                            機關長官                                 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0"/>
  <sheetViews>
    <sheetView zoomScaleNormal="100" workbookViewId="0">
      <selection activeCell="D20" sqref="D20"/>
    </sheetView>
  </sheetViews>
  <sheetFormatPr defaultRowHeight="16.5"/>
  <cols>
    <col min="1" max="1" width="33.625" style="77" customWidth="1"/>
    <col min="2" max="2" width="18.75" style="77" customWidth="1"/>
    <col min="3" max="3" width="18.875" style="77" customWidth="1"/>
    <col min="4" max="4" width="26" style="77" customWidth="1"/>
    <col min="5" max="5" width="15.25" style="77" customWidth="1"/>
    <col min="6" max="8" width="13.125" style="77" customWidth="1"/>
    <col min="9" max="16384" width="9" style="77"/>
  </cols>
  <sheetData>
    <row r="1" spans="1:8" ht="17.25" customHeight="1">
      <c r="A1" s="239" t="str">
        <f>'[1]歲入平衡表(輸出)'!A3</f>
        <v>臺北市政府工務局大地工程處</v>
      </c>
      <c r="B1" s="239"/>
      <c r="C1" s="239"/>
      <c r="D1" s="239"/>
    </row>
    <row r="2" spans="1:8" s="75" customFormat="1" ht="17.25" customHeight="1">
      <c r="A2" s="240" t="s">
        <v>70</v>
      </c>
      <c r="B2" s="240"/>
      <c r="C2" s="240"/>
      <c r="D2" s="240"/>
    </row>
    <row r="3" spans="1:8" s="75" customFormat="1" ht="21.95" customHeight="1" thickBot="1">
      <c r="A3" s="241" t="s">
        <v>71</v>
      </c>
      <c r="B3" s="241"/>
      <c r="C3" s="241"/>
      <c r="D3" s="241"/>
    </row>
    <row r="4" spans="1:8" s="79" customFormat="1" ht="12" customHeight="1">
      <c r="A4" s="242" t="s">
        <v>72</v>
      </c>
      <c r="B4" s="244" t="s">
        <v>3</v>
      </c>
      <c r="C4" s="245"/>
      <c r="D4" s="246"/>
      <c r="E4" s="75"/>
      <c r="F4" s="78"/>
      <c r="G4" s="78"/>
      <c r="H4" s="78"/>
    </row>
    <row r="5" spans="1:8" s="75" customFormat="1" ht="14.25" customHeight="1">
      <c r="A5" s="243"/>
      <c r="B5" s="80" t="s">
        <v>73</v>
      </c>
      <c r="C5" s="80" t="s">
        <v>74</v>
      </c>
      <c r="D5" s="81" t="s">
        <v>75</v>
      </c>
    </row>
    <row r="6" spans="1:8" s="75" customFormat="1" ht="12.75" customHeight="1">
      <c r="A6" s="82" t="s">
        <v>76</v>
      </c>
      <c r="B6" s="83"/>
      <c r="C6" s="83"/>
      <c r="D6" s="84"/>
      <c r="E6" s="77"/>
    </row>
    <row r="7" spans="1:8" ht="13.5" customHeight="1">
      <c r="A7" s="85" t="s">
        <v>77</v>
      </c>
      <c r="B7" s="216"/>
      <c r="C7" s="216"/>
      <c r="D7" s="217">
        <f>SUM(C8)</f>
        <v>0</v>
      </c>
    </row>
    <row r="8" spans="1:8" ht="13.5" customHeight="1">
      <c r="A8" s="85" t="s">
        <v>78</v>
      </c>
      <c r="B8" s="218"/>
      <c r="C8" s="219">
        <v>0</v>
      </c>
      <c r="D8" s="220"/>
    </row>
    <row r="9" spans="1:8" ht="15.6" customHeight="1">
      <c r="A9" s="85" t="s">
        <v>79</v>
      </c>
      <c r="B9" s="216"/>
      <c r="C9" s="216" t="s">
        <v>72</v>
      </c>
      <c r="D9" s="217">
        <f>SUM(C10:C37)</f>
        <v>3976124</v>
      </c>
    </row>
    <row r="10" spans="1:8" ht="15.6" customHeight="1">
      <c r="A10" s="85" t="s">
        <v>80</v>
      </c>
      <c r="B10" s="216"/>
      <c r="C10" s="216">
        <f>SUM(B11:B31)</f>
        <v>3775808</v>
      </c>
      <c r="D10" s="217"/>
    </row>
    <row r="11" spans="1:8" ht="15.6" customHeight="1">
      <c r="A11" s="85" t="s">
        <v>81</v>
      </c>
      <c r="B11" s="216">
        <v>356000</v>
      </c>
      <c r="C11" s="216"/>
      <c r="D11" s="217"/>
    </row>
    <row r="12" spans="1:8" ht="15.6" customHeight="1">
      <c r="A12" s="85" t="s">
        <v>82</v>
      </c>
      <c r="B12" s="216">
        <v>0</v>
      </c>
      <c r="C12" s="216"/>
      <c r="D12" s="217"/>
    </row>
    <row r="13" spans="1:8" ht="15.6" customHeight="1">
      <c r="A13" s="85" t="s">
        <v>83</v>
      </c>
      <c r="B13" s="216">
        <v>0</v>
      </c>
      <c r="C13" s="216"/>
      <c r="D13" s="217"/>
    </row>
    <row r="14" spans="1:8" ht="15.6" customHeight="1">
      <c r="A14" s="85" t="s">
        <v>84</v>
      </c>
      <c r="B14" s="216">
        <v>28580</v>
      </c>
      <c r="C14" s="216"/>
      <c r="D14" s="217"/>
    </row>
    <row r="15" spans="1:8" ht="15.6" customHeight="1">
      <c r="A15" s="85" t="s">
        <v>85</v>
      </c>
      <c r="B15" s="216">
        <v>200000</v>
      </c>
      <c r="C15" s="216"/>
      <c r="D15" s="217"/>
    </row>
    <row r="16" spans="1:8" ht="15.6" customHeight="1">
      <c r="A16" s="85" t="s">
        <v>86</v>
      </c>
      <c r="B16" s="216">
        <v>0</v>
      </c>
      <c r="C16" s="216"/>
      <c r="D16" s="217"/>
    </row>
    <row r="17" spans="1:4" ht="15.6" customHeight="1">
      <c r="A17" s="85" t="s">
        <v>87</v>
      </c>
      <c r="B17" s="216">
        <v>0</v>
      </c>
      <c r="C17" s="216"/>
      <c r="D17" s="217"/>
    </row>
    <row r="18" spans="1:4" ht="15.6" customHeight="1">
      <c r="A18" s="85" t="s">
        <v>88</v>
      </c>
      <c r="B18" s="216">
        <v>0</v>
      </c>
      <c r="C18" s="216"/>
      <c r="D18" s="217"/>
    </row>
    <row r="19" spans="1:4" ht="15.6" customHeight="1">
      <c r="A19" s="85" t="s">
        <v>89</v>
      </c>
      <c r="B19" s="216">
        <v>200</v>
      </c>
      <c r="C19" s="216"/>
      <c r="D19" s="217"/>
    </row>
    <row r="20" spans="1:4" ht="15.6" customHeight="1">
      <c r="A20" s="85" t="s">
        <v>90</v>
      </c>
      <c r="B20" s="216">
        <v>2050</v>
      </c>
      <c r="C20" s="216"/>
      <c r="D20" s="217"/>
    </row>
    <row r="21" spans="1:4" ht="15.6" customHeight="1">
      <c r="A21" s="85" t="s">
        <v>91</v>
      </c>
      <c r="B21" s="216">
        <v>0</v>
      </c>
      <c r="C21" s="216"/>
      <c r="D21" s="217"/>
    </row>
    <row r="22" spans="1:4" ht="15.6" customHeight="1">
      <c r="A22" s="85" t="s">
        <v>92</v>
      </c>
      <c r="B22" s="216">
        <v>0</v>
      </c>
      <c r="C22" s="216"/>
      <c r="D22" s="217"/>
    </row>
    <row r="23" spans="1:4" ht="15.6" customHeight="1">
      <c r="A23" s="85" t="s">
        <v>93</v>
      </c>
      <c r="B23" s="216">
        <v>0</v>
      </c>
      <c r="C23" s="216"/>
      <c r="D23" s="217"/>
    </row>
    <row r="24" spans="1:4" ht="15.6" customHeight="1">
      <c r="A24" s="85" t="s">
        <v>94</v>
      </c>
      <c r="B24" s="216">
        <v>3129316</v>
      </c>
      <c r="C24" s="216"/>
      <c r="D24" s="217"/>
    </row>
    <row r="25" spans="1:4" ht="15.6" customHeight="1">
      <c r="A25" s="85" t="s">
        <v>95</v>
      </c>
      <c r="B25" s="216">
        <v>0</v>
      </c>
      <c r="C25" s="216"/>
      <c r="D25" s="217"/>
    </row>
    <row r="26" spans="1:4" ht="15.6" customHeight="1">
      <c r="A26" s="85" t="s">
        <v>96</v>
      </c>
      <c r="B26" s="216">
        <v>0</v>
      </c>
      <c r="C26" s="216"/>
      <c r="D26" s="217"/>
    </row>
    <row r="27" spans="1:4" ht="15.6" customHeight="1">
      <c r="A27" s="85" t="s">
        <v>97</v>
      </c>
      <c r="B27" s="216">
        <v>0</v>
      </c>
      <c r="C27" s="216"/>
      <c r="D27" s="217"/>
    </row>
    <row r="28" spans="1:4" ht="15.6" customHeight="1">
      <c r="A28" s="85" t="s">
        <v>98</v>
      </c>
      <c r="B28" s="216">
        <v>0</v>
      </c>
      <c r="C28" s="216"/>
      <c r="D28" s="217"/>
    </row>
    <row r="29" spans="1:4" ht="15.6" customHeight="1">
      <c r="A29" s="85" t="s">
        <v>99</v>
      </c>
      <c r="B29" s="216">
        <v>0</v>
      </c>
      <c r="C29" s="216"/>
      <c r="D29" s="217"/>
    </row>
    <row r="30" spans="1:4" ht="15.6" customHeight="1">
      <c r="A30" s="85" t="s">
        <v>100</v>
      </c>
      <c r="B30" s="216">
        <v>50762</v>
      </c>
      <c r="C30" s="216"/>
      <c r="D30" s="217"/>
    </row>
    <row r="31" spans="1:4" ht="15.6" customHeight="1">
      <c r="A31" s="85" t="s">
        <v>101</v>
      </c>
      <c r="B31" s="221">
        <v>8900</v>
      </c>
      <c r="C31" s="216"/>
      <c r="D31" s="217"/>
    </row>
    <row r="32" spans="1:4" ht="15.6" customHeight="1">
      <c r="A32" s="85" t="s">
        <v>102</v>
      </c>
      <c r="B32" s="216"/>
      <c r="C32" s="216">
        <v>0</v>
      </c>
      <c r="D32" s="217"/>
    </row>
    <row r="33" spans="1:4" ht="15.6" customHeight="1">
      <c r="A33" s="85" t="s">
        <v>103</v>
      </c>
      <c r="B33" s="216"/>
      <c r="C33" s="216">
        <v>200316</v>
      </c>
      <c r="D33" s="217"/>
    </row>
    <row r="34" spans="1:4" ht="15.6" customHeight="1">
      <c r="A34" s="85" t="s">
        <v>104</v>
      </c>
      <c r="B34" s="216"/>
      <c r="C34" s="216">
        <v>0</v>
      </c>
      <c r="D34" s="217"/>
    </row>
    <row r="35" spans="1:4" ht="15.6" customHeight="1">
      <c r="A35" s="85" t="s">
        <v>105</v>
      </c>
      <c r="B35" s="216"/>
      <c r="C35" s="216">
        <f>SUM(B36-B37)</f>
        <v>0</v>
      </c>
      <c r="D35" s="217"/>
    </row>
    <row r="36" spans="1:4" ht="15.6" customHeight="1">
      <c r="A36" s="85" t="s">
        <v>106</v>
      </c>
      <c r="B36" s="216">
        <v>0</v>
      </c>
      <c r="C36" s="216"/>
      <c r="D36" s="217"/>
    </row>
    <row r="37" spans="1:4" ht="15.6" customHeight="1">
      <c r="A37" s="86" t="s">
        <v>107</v>
      </c>
      <c r="B37" s="219">
        <v>0</v>
      </c>
      <c r="C37" s="222"/>
      <c r="D37" s="217"/>
    </row>
    <row r="38" spans="1:4" ht="15.6" customHeight="1" thickBot="1">
      <c r="A38" s="87" t="s">
        <v>108</v>
      </c>
      <c r="B38" s="223"/>
      <c r="C38" s="223"/>
      <c r="D38" s="224">
        <f>SUM(D7:D37)</f>
        <v>3976124</v>
      </c>
    </row>
    <row r="39" spans="1:4" ht="15.6" customHeight="1" thickTop="1">
      <c r="A39" s="88" t="s">
        <v>109</v>
      </c>
      <c r="B39" s="225"/>
      <c r="C39" s="225"/>
      <c r="D39" s="226"/>
    </row>
    <row r="40" spans="1:4" ht="15.6" customHeight="1">
      <c r="A40" s="85" t="s">
        <v>110</v>
      </c>
      <c r="B40" s="216"/>
      <c r="C40" s="216"/>
      <c r="D40" s="217">
        <f>SUM(C41:C65)</f>
        <v>3976124</v>
      </c>
    </row>
    <row r="41" spans="1:4" ht="15.6" customHeight="1">
      <c r="A41" s="85" t="s">
        <v>111</v>
      </c>
      <c r="B41" s="216"/>
      <c r="C41" s="216">
        <f>SUM(B42:B62)</f>
        <v>3775808</v>
      </c>
      <c r="D41" s="217"/>
    </row>
    <row r="42" spans="1:4" ht="15.6" customHeight="1">
      <c r="A42" s="85" t="s">
        <v>81</v>
      </c>
      <c r="B42" s="216">
        <f t="shared" ref="B42:B62" si="0">B11</f>
        <v>356000</v>
      </c>
      <c r="C42" s="216"/>
      <c r="D42" s="217"/>
    </row>
    <row r="43" spans="1:4" ht="15.6" customHeight="1">
      <c r="A43" s="85" t="s">
        <v>82</v>
      </c>
      <c r="B43" s="216">
        <f t="shared" si="0"/>
        <v>0</v>
      </c>
      <c r="C43" s="216"/>
      <c r="D43" s="217"/>
    </row>
    <row r="44" spans="1:4" ht="15.6" customHeight="1">
      <c r="A44" s="85" t="s">
        <v>83</v>
      </c>
      <c r="B44" s="216">
        <f t="shared" si="0"/>
        <v>0</v>
      </c>
      <c r="C44" s="216"/>
      <c r="D44" s="217"/>
    </row>
    <row r="45" spans="1:4" ht="15.6" customHeight="1">
      <c r="A45" s="85" t="s">
        <v>84</v>
      </c>
      <c r="B45" s="216">
        <f t="shared" si="0"/>
        <v>28580</v>
      </c>
      <c r="C45" s="216"/>
      <c r="D45" s="217"/>
    </row>
    <row r="46" spans="1:4" ht="15.6" customHeight="1">
      <c r="A46" s="85" t="s">
        <v>85</v>
      </c>
      <c r="B46" s="216">
        <f t="shared" si="0"/>
        <v>200000</v>
      </c>
      <c r="C46" s="216"/>
      <c r="D46" s="217"/>
    </row>
    <row r="47" spans="1:4" ht="15.6" customHeight="1">
      <c r="A47" s="85" t="s">
        <v>86</v>
      </c>
      <c r="B47" s="216">
        <f t="shared" si="0"/>
        <v>0</v>
      </c>
      <c r="C47" s="216"/>
      <c r="D47" s="217"/>
    </row>
    <row r="48" spans="1:4" ht="15.6" customHeight="1">
      <c r="A48" s="85" t="s">
        <v>87</v>
      </c>
      <c r="B48" s="216">
        <f t="shared" si="0"/>
        <v>0</v>
      </c>
      <c r="C48" s="216"/>
      <c r="D48" s="217"/>
    </row>
    <row r="49" spans="1:4" ht="15.6" customHeight="1">
      <c r="A49" s="85" t="s">
        <v>88</v>
      </c>
      <c r="B49" s="216">
        <f t="shared" si="0"/>
        <v>0</v>
      </c>
      <c r="C49" s="216"/>
      <c r="D49" s="217"/>
    </row>
    <row r="50" spans="1:4" ht="15.6" customHeight="1">
      <c r="A50" s="85" t="s">
        <v>89</v>
      </c>
      <c r="B50" s="216">
        <f t="shared" si="0"/>
        <v>200</v>
      </c>
      <c r="C50" s="216"/>
      <c r="D50" s="217"/>
    </row>
    <row r="51" spans="1:4" ht="15.6" customHeight="1">
      <c r="A51" s="85" t="s">
        <v>90</v>
      </c>
      <c r="B51" s="216">
        <f t="shared" si="0"/>
        <v>2050</v>
      </c>
      <c r="C51" s="216"/>
      <c r="D51" s="217"/>
    </row>
    <row r="52" spans="1:4" ht="15.6" customHeight="1">
      <c r="A52" s="85" t="s">
        <v>91</v>
      </c>
      <c r="B52" s="216">
        <f t="shared" si="0"/>
        <v>0</v>
      </c>
      <c r="C52" s="216"/>
      <c r="D52" s="217"/>
    </row>
    <row r="53" spans="1:4" ht="15.6" customHeight="1">
      <c r="A53" s="85" t="s">
        <v>92</v>
      </c>
      <c r="B53" s="216">
        <f t="shared" si="0"/>
        <v>0</v>
      </c>
      <c r="C53" s="216"/>
      <c r="D53" s="217"/>
    </row>
    <row r="54" spans="1:4" ht="15.6" customHeight="1">
      <c r="A54" s="85" t="s">
        <v>93</v>
      </c>
      <c r="B54" s="216">
        <f t="shared" si="0"/>
        <v>0</v>
      </c>
      <c r="C54" s="216"/>
      <c r="D54" s="217"/>
    </row>
    <row r="55" spans="1:4" ht="15.6" customHeight="1">
      <c r="A55" s="85" t="s">
        <v>94</v>
      </c>
      <c r="B55" s="216">
        <f t="shared" si="0"/>
        <v>3129316</v>
      </c>
      <c r="C55" s="216"/>
      <c r="D55" s="217"/>
    </row>
    <row r="56" spans="1:4" ht="15.6" customHeight="1">
      <c r="A56" s="85" t="s">
        <v>95</v>
      </c>
      <c r="B56" s="216">
        <f t="shared" si="0"/>
        <v>0</v>
      </c>
      <c r="C56" s="216"/>
      <c r="D56" s="217"/>
    </row>
    <row r="57" spans="1:4" ht="15.6" customHeight="1">
      <c r="A57" s="85" t="s">
        <v>96</v>
      </c>
      <c r="B57" s="216">
        <f t="shared" si="0"/>
        <v>0</v>
      </c>
      <c r="C57" s="216"/>
      <c r="D57" s="217"/>
    </row>
    <row r="58" spans="1:4" ht="15.6" customHeight="1">
      <c r="A58" s="85" t="s">
        <v>97</v>
      </c>
      <c r="B58" s="216">
        <f t="shared" si="0"/>
        <v>0</v>
      </c>
      <c r="C58" s="216"/>
      <c r="D58" s="217"/>
    </row>
    <row r="59" spans="1:4" ht="15.6" customHeight="1">
      <c r="A59" s="85" t="s">
        <v>98</v>
      </c>
      <c r="B59" s="216">
        <v>0</v>
      </c>
      <c r="C59" s="216"/>
      <c r="D59" s="217"/>
    </row>
    <row r="60" spans="1:4" ht="15.6" customHeight="1">
      <c r="A60" s="85" t="s">
        <v>99</v>
      </c>
      <c r="B60" s="216">
        <f t="shared" si="0"/>
        <v>0</v>
      </c>
      <c r="C60" s="216"/>
      <c r="D60" s="217"/>
    </row>
    <row r="61" spans="1:4" ht="15.6" customHeight="1">
      <c r="A61" s="85" t="s">
        <v>100</v>
      </c>
      <c r="B61" s="216">
        <f t="shared" si="0"/>
        <v>50762</v>
      </c>
      <c r="C61" s="216"/>
      <c r="D61" s="217"/>
    </row>
    <row r="62" spans="1:4" ht="15.6" customHeight="1">
      <c r="A62" s="85" t="s">
        <v>101</v>
      </c>
      <c r="B62" s="216">
        <f t="shared" si="0"/>
        <v>8900</v>
      </c>
      <c r="C62" s="216"/>
      <c r="D62" s="217"/>
    </row>
    <row r="63" spans="1:4" ht="15.6" customHeight="1">
      <c r="A63" s="85" t="s">
        <v>112</v>
      </c>
      <c r="B63" s="216"/>
      <c r="C63" s="216">
        <f>C32</f>
        <v>0</v>
      </c>
      <c r="D63" s="217"/>
    </row>
    <row r="64" spans="1:4" ht="15.6" customHeight="1">
      <c r="A64" s="85" t="s">
        <v>104</v>
      </c>
      <c r="B64" s="216">
        <v>0</v>
      </c>
      <c r="C64" s="216">
        <f>C34</f>
        <v>0</v>
      </c>
      <c r="D64" s="217"/>
    </row>
    <row r="65" spans="1:5" ht="15.6" customHeight="1">
      <c r="A65" s="85" t="s">
        <v>113</v>
      </c>
      <c r="B65" s="216"/>
      <c r="C65" s="216">
        <f>C33</f>
        <v>200316</v>
      </c>
      <c r="D65" s="217"/>
    </row>
    <row r="66" spans="1:5" ht="15.6" customHeight="1">
      <c r="A66" s="85" t="s">
        <v>114</v>
      </c>
      <c r="B66" s="216"/>
      <c r="C66" s="216"/>
      <c r="D66" s="217">
        <f>SUM(C67)</f>
        <v>0</v>
      </c>
    </row>
    <row r="67" spans="1:5" ht="15.6" customHeight="1">
      <c r="A67" s="85" t="s">
        <v>115</v>
      </c>
      <c r="B67" s="216"/>
      <c r="C67" s="216">
        <v>0</v>
      </c>
      <c r="D67" s="217"/>
    </row>
    <row r="68" spans="1:5" ht="15.6" customHeight="1" thickBot="1">
      <c r="A68" s="89" t="s">
        <v>116</v>
      </c>
      <c r="B68" s="90"/>
      <c r="C68" s="90">
        <f>D38-D68</f>
        <v>0</v>
      </c>
      <c r="D68" s="91">
        <f>SUM(D40:D66)</f>
        <v>3976124</v>
      </c>
    </row>
    <row r="69" spans="1:5">
      <c r="A69" s="238" t="s">
        <v>117</v>
      </c>
      <c r="B69" s="238"/>
      <c r="C69" s="238"/>
      <c r="D69" s="238"/>
      <c r="E69" s="238"/>
    </row>
    <row r="70" spans="1:5">
      <c r="A70" s="238"/>
      <c r="B70" s="238"/>
      <c r="C70" s="238"/>
      <c r="D70" s="238"/>
      <c r="E70" s="238"/>
    </row>
  </sheetData>
  <mergeCells count="7">
    <mergeCell ref="A70:E70"/>
    <mergeCell ref="A1:D1"/>
    <mergeCell ref="A2:D2"/>
    <mergeCell ref="A3:D3"/>
    <mergeCell ref="A4:A5"/>
    <mergeCell ref="B4:D4"/>
    <mergeCell ref="A69:E69"/>
  </mergeCells>
  <phoneticPr fontId="3" type="noConversion"/>
  <printOptions horizontalCentered="1"/>
  <pageMargins left="0.72" right="0.45" top="0.31" bottom="0.26" header="0" footer="0.17"/>
  <pageSetup paperSize="9" scale="77" orientation="portrait" blackAndWhite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29"/>
  <sheetViews>
    <sheetView showGridLines="0" tabSelected="1" view="pageBreakPreview" zoomScale="70" zoomScaleNormal="75" zoomScaleSheetLayoutView="70" workbookViewId="0">
      <pane xSplit="5" ySplit="6" topLeftCell="F227" activePane="bottomRight" state="frozen"/>
      <selection activeCell="I67" sqref="I67"/>
      <selection pane="topRight" activeCell="I67" sqref="I67"/>
      <selection pane="bottomLeft" activeCell="I67" sqref="I67"/>
      <selection pane="bottomRight" activeCell="M264" sqref="M264"/>
    </sheetView>
  </sheetViews>
  <sheetFormatPr defaultColWidth="9.125" defaultRowHeight="16.5"/>
  <cols>
    <col min="1" max="1" width="3.875" style="118" customWidth="1"/>
    <col min="2" max="2" width="3.25" style="118" customWidth="1"/>
    <col min="3" max="4" width="2.875" style="118" customWidth="1"/>
    <col min="5" max="5" width="33.875" style="118" customWidth="1"/>
    <col min="6" max="6" width="13.375" style="118" customWidth="1"/>
    <col min="7" max="8" width="13" style="118" customWidth="1"/>
    <col min="9" max="9" width="3.125" style="118" customWidth="1"/>
    <col min="10" max="10" width="4.5" style="118" customWidth="1"/>
    <col min="11" max="11" width="13.25" style="118" customWidth="1"/>
    <col min="12" max="12" width="13" style="118" customWidth="1"/>
    <col min="13" max="13" width="19.75" style="203" customWidth="1"/>
    <col min="14" max="14" width="10.625" style="118" customWidth="1"/>
    <col min="15" max="16384" width="9.125" style="118"/>
  </cols>
  <sheetData>
    <row r="1" spans="1:13" ht="25.15" customHeight="1">
      <c r="A1" s="247" t="s">
        <v>160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38.450000000000003" customHeight="1">
      <c r="A2" s="249" t="s">
        <v>161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22.7" customHeight="1">
      <c r="A3" s="251" t="str">
        <f>'[2]經費累計-輸入'!A3:T3</f>
        <v>中華民國　105　年　1　月　1　日起至　105　年　6　月　30　日止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1:13" ht="20.45" customHeight="1">
      <c r="A4" s="252" t="s">
        <v>162</v>
      </c>
      <c r="B4" s="253"/>
      <c r="C4" s="253"/>
      <c r="D4" s="253"/>
      <c r="E4" s="254"/>
      <c r="F4" s="119" t="s">
        <v>163</v>
      </c>
      <c r="G4" s="119" t="s">
        <v>164</v>
      </c>
      <c r="H4" s="258" t="s">
        <v>165</v>
      </c>
      <c r="I4" s="261" t="s">
        <v>166</v>
      </c>
      <c r="J4" s="254"/>
      <c r="K4" s="262" t="s">
        <v>167</v>
      </c>
      <c r="L4" s="264" t="s">
        <v>168</v>
      </c>
      <c r="M4" s="265" t="s">
        <v>169</v>
      </c>
    </row>
    <row r="5" spans="1:13" ht="21.95" customHeight="1">
      <c r="A5" s="255"/>
      <c r="B5" s="256"/>
      <c r="C5" s="256"/>
      <c r="D5" s="256"/>
      <c r="E5" s="257"/>
      <c r="F5" s="120" t="s">
        <v>170</v>
      </c>
      <c r="G5" s="121" t="s">
        <v>171</v>
      </c>
      <c r="H5" s="259"/>
      <c r="I5" s="255"/>
      <c r="J5" s="257"/>
      <c r="K5" s="263"/>
      <c r="L5" s="260"/>
      <c r="M5" s="266"/>
    </row>
    <row r="6" spans="1:13" ht="33.6" customHeight="1">
      <c r="A6" s="122" t="s">
        <v>172</v>
      </c>
      <c r="B6" s="122" t="s">
        <v>173</v>
      </c>
      <c r="C6" s="122" t="s">
        <v>174</v>
      </c>
      <c r="D6" s="122" t="s">
        <v>175</v>
      </c>
      <c r="E6" s="123" t="s">
        <v>176</v>
      </c>
      <c r="F6" s="119" t="s">
        <v>177</v>
      </c>
      <c r="G6" s="121" t="s">
        <v>178</v>
      </c>
      <c r="H6" s="260"/>
      <c r="I6" s="120" t="s">
        <v>179</v>
      </c>
      <c r="J6" s="124" t="s">
        <v>180</v>
      </c>
      <c r="K6" s="121" t="s">
        <v>181</v>
      </c>
      <c r="L6" s="120" t="s">
        <v>182</v>
      </c>
      <c r="M6" s="125" t="s">
        <v>183</v>
      </c>
    </row>
    <row r="7" spans="1:13">
      <c r="A7" s="126"/>
      <c r="B7" s="126"/>
      <c r="C7" s="127"/>
      <c r="D7" s="127"/>
      <c r="E7" s="128" t="s">
        <v>184</v>
      </c>
      <c r="F7" s="129">
        <f>+'[2]經費累計-輸入'!F8</f>
        <v>914773723</v>
      </c>
      <c r="G7" s="129">
        <f>'[2]經費累計-輸入'!I8</f>
        <v>5978758</v>
      </c>
      <c r="H7" s="129">
        <f>+'[2]經費累計-輸入'!L8</f>
        <v>191327196</v>
      </c>
      <c r="I7" s="130"/>
      <c r="J7" s="130"/>
      <c r="K7" s="129">
        <f>+'[2]經費累計-輸入'!O8</f>
        <v>38743891</v>
      </c>
      <c r="L7" s="129">
        <f>+'[2]經費累計-輸入'!Q8</f>
        <v>0</v>
      </c>
      <c r="M7" s="131">
        <f>+'[2]經費累計-輸入'!S8</f>
        <v>51242045</v>
      </c>
    </row>
    <row r="8" spans="1:13">
      <c r="A8" s="132">
        <f>'[2]經費累計-輸入'!A8</f>
        <v>7</v>
      </c>
      <c r="B8" s="133">
        <f>'[2]經費累計-輸入'!B8</f>
        <v>6</v>
      </c>
      <c r="C8" s="132"/>
      <c r="D8" s="132"/>
      <c r="E8" s="134" t="s">
        <v>185</v>
      </c>
      <c r="F8" s="135">
        <f>'[2]經費累計-輸入'!G8</f>
        <v>0</v>
      </c>
      <c r="G8" s="135">
        <f>'[2]經費累計-輸入'!J8</f>
        <v>0</v>
      </c>
      <c r="H8" s="135"/>
      <c r="I8" s="136"/>
      <c r="J8" s="136"/>
      <c r="K8" s="135">
        <f>+'[2]經費累計-輸入'!P8</f>
        <v>140085151</v>
      </c>
      <c r="L8" s="135">
        <f>+'[2]經費累計-輸入'!R8</f>
        <v>0</v>
      </c>
      <c r="M8" s="135">
        <f>+'[2]經費累計-輸入'!T8</f>
        <v>8344219</v>
      </c>
    </row>
    <row r="9" spans="1:13">
      <c r="A9" s="132"/>
      <c r="B9" s="132"/>
      <c r="C9" s="132"/>
      <c r="D9" s="132"/>
      <c r="E9" s="134"/>
      <c r="F9" s="135">
        <f>'[2]經費累計-輸入'!H8</f>
        <v>210000</v>
      </c>
      <c r="G9" s="135">
        <f>'[2]經費累計-輸入'!K8</f>
        <v>920962481</v>
      </c>
      <c r="H9" s="135"/>
      <c r="I9" s="136"/>
      <c r="J9" s="136"/>
      <c r="K9" s="135"/>
      <c r="L9" s="135"/>
      <c r="M9" s="137"/>
    </row>
    <row r="10" spans="1:13" s="138" customFormat="1">
      <c r="A10" s="132"/>
      <c r="B10" s="132"/>
      <c r="C10" s="132"/>
      <c r="D10" s="132"/>
      <c r="E10" s="134"/>
      <c r="F10" s="135"/>
      <c r="G10" s="135"/>
      <c r="H10" s="135"/>
      <c r="I10" s="136"/>
      <c r="J10" s="136"/>
      <c r="K10" s="135"/>
      <c r="L10" s="135"/>
      <c r="M10" s="137"/>
    </row>
    <row r="11" spans="1:13">
      <c r="A11" s="133"/>
      <c r="B11" s="133"/>
      <c r="C11" s="133"/>
      <c r="D11" s="132"/>
      <c r="E11" s="139" t="s">
        <v>186</v>
      </c>
      <c r="F11" s="135">
        <f>'[2]經費累計-輸入'!F12</f>
        <v>54256722</v>
      </c>
      <c r="G11" s="135">
        <f>'[2]經費累計-輸入'!I12</f>
        <v>1437747</v>
      </c>
      <c r="H11" s="135">
        <f>+'[2]經費累計-輸入'!L12</f>
        <v>34335747</v>
      </c>
      <c r="I11" s="136"/>
      <c r="J11" s="136"/>
      <c r="K11" s="135">
        <f>+'[2]經費累計-輸入'!O12</f>
        <v>2640991</v>
      </c>
      <c r="L11" s="135">
        <f>+'[2]經費累計-輸入'!Q12</f>
        <v>0</v>
      </c>
      <c r="M11" s="137">
        <f>+'[2]經費累計-輸入'!S12</f>
        <v>7983273</v>
      </c>
    </row>
    <row r="12" spans="1:13">
      <c r="A12" s="132"/>
      <c r="B12" s="132"/>
      <c r="C12" s="132">
        <f>'[2]經費累計-輸入'!C12</f>
        <v>1</v>
      </c>
      <c r="D12" s="132"/>
      <c r="E12" s="140" t="s">
        <v>187</v>
      </c>
      <c r="F12" s="135">
        <f>'[2]經費累計-輸入'!G12</f>
        <v>0</v>
      </c>
      <c r="G12" s="135">
        <f>'[2]經費累計-輸入'!J12</f>
        <v>0</v>
      </c>
      <c r="H12" s="135"/>
      <c r="I12" s="135"/>
      <c r="J12" s="135"/>
      <c r="K12" s="135">
        <f>+'[2]經費累計-輸入'!P12</f>
        <v>26352474</v>
      </c>
      <c r="L12" s="135">
        <f>+'[2]經費累計-輸入'!R12</f>
        <v>0</v>
      </c>
      <c r="M12" s="135">
        <f>+'[2]經費累計-輸入'!T12</f>
        <v>2493613</v>
      </c>
    </row>
    <row r="13" spans="1:13">
      <c r="A13" s="134"/>
      <c r="B13" s="134"/>
      <c r="C13" s="134"/>
      <c r="D13" s="134"/>
      <c r="E13" s="134"/>
      <c r="F13" s="135">
        <f>+'[2]經費累計-輸入'!H12</f>
        <v>0</v>
      </c>
      <c r="G13" s="135">
        <f>'[2]經費累計-輸入'!K12</f>
        <v>55694469</v>
      </c>
      <c r="H13" s="135"/>
      <c r="I13" s="136"/>
      <c r="J13" s="136"/>
      <c r="K13" s="135"/>
      <c r="L13" s="135"/>
      <c r="M13" s="137"/>
    </row>
    <row r="14" spans="1:13">
      <c r="A14" s="134"/>
      <c r="B14" s="134"/>
      <c r="C14" s="134"/>
      <c r="D14" s="134"/>
      <c r="E14" s="134"/>
      <c r="F14" s="135"/>
      <c r="G14" s="135"/>
      <c r="H14" s="135"/>
      <c r="I14" s="136"/>
      <c r="J14" s="136"/>
      <c r="K14" s="135"/>
      <c r="L14" s="135"/>
      <c r="M14" s="137"/>
    </row>
    <row r="15" spans="1:13">
      <c r="A15" s="141" t="s">
        <v>188</v>
      </c>
      <c r="B15" s="133"/>
      <c r="C15" s="133"/>
      <c r="D15" s="133"/>
      <c r="E15" s="142" t="s">
        <v>189</v>
      </c>
      <c r="F15" s="135">
        <f>+'[2]經費累計-輸入'!F16</f>
        <v>54256722</v>
      </c>
      <c r="G15" s="135">
        <f>'[2]經費累計-輸入'!I16</f>
        <v>1437747</v>
      </c>
      <c r="H15" s="135">
        <f>+'[2]經費累計-輸入'!L16</f>
        <v>34335747</v>
      </c>
      <c r="I15" s="136"/>
      <c r="J15" s="136"/>
      <c r="K15" s="135">
        <f>+'[2]經費累計-輸入'!O16</f>
        <v>2640991</v>
      </c>
      <c r="L15" s="135">
        <f>+'[2]經費累計-輸入'!Q16</f>
        <v>0</v>
      </c>
      <c r="M15" s="137">
        <f>+'[2]經費累計-輸入'!S16</f>
        <v>7983273</v>
      </c>
    </row>
    <row r="16" spans="1:13">
      <c r="A16" s="132"/>
      <c r="B16" s="132"/>
      <c r="C16" s="132"/>
      <c r="D16" s="132">
        <v>1</v>
      </c>
      <c r="E16" s="143" t="s">
        <v>190</v>
      </c>
      <c r="F16" s="135">
        <f>+'[2]經費累計-輸入'!G16</f>
        <v>0</v>
      </c>
      <c r="G16" s="135">
        <f>'[2]經費累計-輸入'!J16</f>
        <v>0</v>
      </c>
      <c r="H16" s="135"/>
      <c r="I16" s="136"/>
      <c r="J16" s="136"/>
      <c r="K16" s="135">
        <f>+'[2]經費累計-輸入'!P16</f>
        <v>26352474</v>
      </c>
      <c r="L16" s="135">
        <f>+'[2]經費累計-輸入'!R16</f>
        <v>0</v>
      </c>
      <c r="M16" s="135">
        <f>+'[2]經費累計-輸入'!T16</f>
        <v>2493613</v>
      </c>
    </row>
    <row r="17" spans="1:13">
      <c r="A17" s="134"/>
      <c r="B17" s="134"/>
      <c r="C17" s="134"/>
      <c r="D17" s="134"/>
      <c r="E17" s="134"/>
      <c r="F17" s="135">
        <f>+'[2]經費累計-輸入'!H16</f>
        <v>0</v>
      </c>
      <c r="G17" s="135">
        <f>'[2]經費累計-輸入'!K16</f>
        <v>55694469</v>
      </c>
      <c r="H17" s="135"/>
      <c r="I17" s="136"/>
      <c r="J17" s="136"/>
      <c r="K17" s="135"/>
      <c r="L17" s="135"/>
      <c r="M17" s="137"/>
    </row>
    <row r="18" spans="1:13">
      <c r="A18" s="134"/>
      <c r="B18" s="134"/>
      <c r="C18" s="134"/>
      <c r="D18" s="134"/>
      <c r="E18" s="134"/>
      <c r="F18" s="135"/>
      <c r="G18" s="135"/>
      <c r="H18" s="135"/>
      <c r="I18" s="136"/>
      <c r="J18" s="136"/>
      <c r="K18" s="135"/>
      <c r="L18" s="135"/>
      <c r="M18" s="137"/>
    </row>
    <row r="19" spans="1:13">
      <c r="A19" s="144" t="s">
        <v>188</v>
      </c>
      <c r="B19" s="145"/>
      <c r="C19" s="145"/>
      <c r="D19" s="134"/>
      <c r="E19" s="146" t="s">
        <v>191</v>
      </c>
      <c r="F19" s="135">
        <f>+'[2]經費累計-輸入'!F20</f>
        <v>32215239</v>
      </c>
      <c r="G19" s="135">
        <f>+'[2]經費累計-輸入'!I20</f>
        <v>1437747</v>
      </c>
      <c r="H19" s="135">
        <f>+'[2]經費累計-輸入'!L20</f>
        <v>25220747</v>
      </c>
      <c r="I19" s="136"/>
      <c r="J19" s="136"/>
      <c r="K19" s="135">
        <f>+'[2]經費累計-輸入'!O20</f>
        <v>1906792</v>
      </c>
      <c r="L19" s="135">
        <f>+'[2]經費累計-輸入'!Q20</f>
        <v>0</v>
      </c>
      <c r="M19" s="137">
        <f>+'[2]經費累計-輸入'!S20</f>
        <v>5941534</v>
      </c>
    </row>
    <row r="20" spans="1:13">
      <c r="A20" s="134"/>
      <c r="B20" s="134"/>
      <c r="C20" s="134"/>
      <c r="D20" s="134"/>
      <c r="E20" s="147" t="s">
        <v>192</v>
      </c>
      <c r="F20" s="135">
        <f>+'[2]經費累計-輸入'!G20</f>
        <v>0</v>
      </c>
      <c r="G20" s="135">
        <f>+'[2]經費累計-輸入'!J20</f>
        <v>0</v>
      </c>
      <c r="H20" s="135"/>
      <c r="I20" s="136"/>
      <c r="J20" s="136"/>
      <c r="K20" s="135">
        <f>+'[2]經費累計-輸入'!P20</f>
        <v>19279213</v>
      </c>
      <c r="L20" s="135">
        <f>+'[2]經費累計-輸入'!R20</f>
        <v>0</v>
      </c>
      <c r="M20" s="135">
        <f>+'[2]經費累計-輸入'!T20</f>
        <v>2160098</v>
      </c>
    </row>
    <row r="21" spans="1:13">
      <c r="A21" s="134"/>
      <c r="B21" s="134"/>
      <c r="C21" s="134"/>
      <c r="D21" s="134"/>
      <c r="E21" s="134"/>
      <c r="F21" s="135">
        <f>+'[2]經費累計-輸入'!H20</f>
        <v>0</v>
      </c>
      <c r="G21" s="135">
        <f>+'[2]經費累計-輸入'!K20</f>
        <v>33652986</v>
      </c>
      <c r="H21" s="135"/>
      <c r="I21" s="136"/>
      <c r="J21" s="136"/>
      <c r="K21" s="135"/>
      <c r="L21" s="135"/>
      <c r="M21" s="137"/>
    </row>
    <row r="22" spans="1:13">
      <c r="A22" s="134"/>
      <c r="B22" s="134"/>
      <c r="C22" s="134"/>
      <c r="D22" s="134"/>
      <c r="E22" s="134"/>
      <c r="F22" s="135"/>
      <c r="G22" s="135"/>
      <c r="H22" s="135"/>
      <c r="I22" s="136"/>
      <c r="J22" s="136"/>
      <c r="K22" s="135"/>
      <c r="L22" s="135"/>
      <c r="M22" s="137"/>
    </row>
    <row r="23" spans="1:13">
      <c r="A23" s="141" t="s">
        <v>188</v>
      </c>
      <c r="B23" s="133"/>
      <c r="C23" s="133"/>
      <c r="D23" s="133"/>
      <c r="E23" s="146" t="s">
        <v>193</v>
      </c>
      <c r="F23" s="135">
        <f>+'[2]經費累計-輸入'!F24</f>
        <v>22041483</v>
      </c>
      <c r="G23" s="135">
        <f>+'[2]經費累計-輸入'!I24</f>
        <v>0</v>
      </c>
      <c r="H23" s="135">
        <f>+'[2]經費累計-輸入'!L24</f>
        <v>9115000</v>
      </c>
      <c r="I23" s="136"/>
      <c r="J23" s="136"/>
      <c r="K23" s="135">
        <f>+'[2]經費累計-輸入'!O24</f>
        <v>734199</v>
      </c>
      <c r="L23" s="135">
        <f>+'[2]經費累計-輸入'!Q24</f>
        <v>0</v>
      </c>
      <c r="M23" s="137">
        <f>+'[2]經費累計-輸入'!S24</f>
        <v>2041739</v>
      </c>
    </row>
    <row r="24" spans="1:13">
      <c r="A24" s="132"/>
      <c r="B24" s="132"/>
      <c r="C24" s="132"/>
      <c r="D24" s="132"/>
      <c r="E24" s="147" t="s">
        <v>194</v>
      </c>
      <c r="F24" s="135">
        <f>+'[2]經費累計-輸入'!G24</f>
        <v>0</v>
      </c>
      <c r="G24" s="135">
        <f>+'[2]經費累計-輸入'!J24</f>
        <v>0</v>
      </c>
      <c r="H24" s="135"/>
      <c r="I24" s="136"/>
      <c r="J24" s="136"/>
      <c r="K24" s="135">
        <f>+'[2]經費累計-輸入'!P24</f>
        <v>7073261</v>
      </c>
      <c r="L24" s="135">
        <f>+'[2]經費累計-輸入'!R24</f>
        <v>0</v>
      </c>
      <c r="M24" s="135">
        <f>+'[2]經費累計-輸入'!T24</f>
        <v>333515</v>
      </c>
    </row>
    <row r="25" spans="1:13">
      <c r="A25" s="134"/>
      <c r="B25" s="134"/>
      <c r="C25" s="134"/>
      <c r="D25" s="134"/>
      <c r="E25" s="134"/>
      <c r="F25" s="135">
        <f>+'[2]經費累計-輸入'!H24</f>
        <v>0</v>
      </c>
      <c r="G25" s="135">
        <f>+'[2]經費累計-輸入'!K24</f>
        <v>22041483</v>
      </c>
      <c r="H25" s="135"/>
      <c r="I25" s="136"/>
      <c r="J25" s="136"/>
      <c r="K25" s="135"/>
      <c r="L25" s="135"/>
      <c r="M25" s="137"/>
    </row>
    <row r="26" spans="1:13">
      <c r="A26" s="134"/>
      <c r="B26" s="134"/>
      <c r="C26" s="134"/>
      <c r="D26" s="134"/>
      <c r="E26" s="134"/>
      <c r="F26" s="135"/>
      <c r="G26" s="135"/>
      <c r="H26" s="135"/>
      <c r="I26" s="136"/>
      <c r="J26" s="136"/>
      <c r="K26" s="135"/>
      <c r="L26" s="135"/>
      <c r="M26" s="137"/>
    </row>
    <row r="27" spans="1:13">
      <c r="A27" s="133"/>
      <c r="B27" s="133"/>
      <c r="C27" s="133"/>
      <c r="D27" s="132"/>
      <c r="E27" s="139">
        <f>'[2]經費累計-輸入'!E27</f>
        <v>310200</v>
      </c>
      <c r="F27" s="135">
        <f>+'[2]經費累計-輸入'!F28</f>
        <v>217053596</v>
      </c>
      <c r="G27" s="135">
        <f>+'[2]經費累計-輸入'!I28</f>
        <v>4541011</v>
      </c>
      <c r="H27" s="135">
        <f>+'[2]經費累計-輸入'!L28</f>
        <v>112466011</v>
      </c>
      <c r="I27" s="136"/>
      <c r="J27" s="136"/>
      <c r="K27" s="135">
        <f>+'[2]經費累計-輸入'!O28</f>
        <v>13206564</v>
      </c>
      <c r="L27" s="135">
        <f>+'[2]經費累計-輸入'!Q28</f>
        <v>0</v>
      </c>
      <c r="M27" s="137">
        <f>+'[2]經費累計-輸入'!S28</f>
        <v>25266575</v>
      </c>
    </row>
    <row r="28" spans="1:13">
      <c r="A28" s="132"/>
      <c r="B28" s="132"/>
      <c r="C28" s="132">
        <f>'[2]經費累計-輸入'!C28</f>
        <v>2</v>
      </c>
      <c r="D28" s="132"/>
      <c r="E28" s="140" t="str">
        <f>'[2]經費累計-輸入'!E28</f>
        <v>山坡地管理</v>
      </c>
      <c r="F28" s="135">
        <f>+'[2]經費累計-輸入'!G28</f>
        <v>0</v>
      </c>
      <c r="G28" s="135">
        <f>+'[2]經費累計-輸入'!J28</f>
        <v>0</v>
      </c>
      <c r="H28" s="135"/>
      <c r="I28" s="136"/>
      <c r="J28" s="136"/>
      <c r="K28" s="135">
        <f>+'[2]經費累計-輸入'!P28</f>
        <v>87199436</v>
      </c>
      <c r="L28" s="135">
        <f>+'[2]經費累計-輸入'!R28</f>
        <v>0</v>
      </c>
      <c r="M28" s="135">
        <f>+'[2]經費累計-輸入'!T28</f>
        <v>5471454</v>
      </c>
    </row>
    <row r="29" spans="1:13">
      <c r="A29" s="134"/>
      <c r="B29" s="134"/>
      <c r="C29" s="134"/>
      <c r="D29" s="134"/>
      <c r="E29" s="134"/>
      <c r="F29" s="135">
        <f>+'[2]經費累計-輸入'!H28</f>
        <v>210000</v>
      </c>
      <c r="G29" s="135">
        <f>+'[2]經費累計-輸入'!K28</f>
        <v>221804607</v>
      </c>
      <c r="H29" s="135"/>
      <c r="I29" s="136"/>
      <c r="J29" s="136"/>
      <c r="K29" s="135"/>
      <c r="L29" s="135"/>
      <c r="M29" s="137"/>
    </row>
    <row r="30" spans="1:13" s="138" customFormat="1">
      <c r="A30" s="134"/>
      <c r="B30" s="134"/>
      <c r="C30" s="134"/>
      <c r="D30" s="134"/>
      <c r="E30" s="134"/>
      <c r="F30" s="135"/>
      <c r="G30" s="135"/>
      <c r="H30" s="135"/>
      <c r="I30" s="136"/>
      <c r="J30" s="136"/>
      <c r="K30" s="135"/>
      <c r="L30" s="135"/>
      <c r="M30" s="137"/>
    </row>
    <row r="31" spans="1:13" s="138" customFormat="1">
      <c r="A31" s="141" t="s">
        <v>188</v>
      </c>
      <c r="B31" s="133"/>
      <c r="C31" s="133"/>
      <c r="D31" s="133"/>
      <c r="E31" s="142">
        <f>'[2]經費累計-輸入'!E31</f>
        <v>310201</v>
      </c>
      <c r="F31" s="135">
        <f>+'[2]經費累計-輸入'!F32</f>
        <v>217053596</v>
      </c>
      <c r="G31" s="135">
        <f>+'[2]經費累計-輸入'!I32</f>
        <v>4541011</v>
      </c>
      <c r="H31" s="135">
        <f>+'[2]經費累計-輸入'!L32</f>
        <v>112466011</v>
      </c>
      <c r="I31" s="136"/>
      <c r="J31" s="136"/>
      <c r="K31" s="135">
        <f>+'[2]經費累計-輸入'!O32</f>
        <v>13206564</v>
      </c>
      <c r="L31" s="135">
        <f>+'[2]經費累計-輸入'!Q32</f>
        <v>0</v>
      </c>
      <c r="M31" s="137">
        <f>+'[2]經費累計-輸入'!S32</f>
        <v>25266575</v>
      </c>
    </row>
    <row r="32" spans="1:13" s="138" customFormat="1">
      <c r="A32" s="132"/>
      <c r="B32" s="132"/>
      <c r="C32" s="132"/>
      <c r="D32" s="132">
        <f>'[2]經費累計-輸入'!D32</f>
        <v>1</v>
      </c>
      <c r="E32" s="143" t="str">
        <f>'[2]經費累計-輸入'!E32</f>
        <v>山坡地管理及維護</v>
      </c>
      <c r="F32" s="135">
        <f>+'[2]經費累計-輸入'!G32</f>
        <v>0</v>
      </c>
      <c r="G32" s="135">
        <f>+'[2]經費累計-輸入'!J32</f>
        <v>0</v>
      </c>
      <c r="H32" s="135"/>
      <c r="I32" s="136"/>
      <c r="J32" s="136"/>
      <c r="K32" s="135">
        <f>+'[2]經費累計-輸入'!P32</f>
        <v>87199436</v>
      </c>
      <c r="L32" s="135">
        <f>+'[2]經費累計-輸入'!R32</f>
        <v>0</v>
      </c>
      <c r="M32" s="135">
        <f>+'[2]經費累計-輸入'!T32</f>
        <v>5471454</v>
      </c>
    </row>
    <row r="33" spans="1:13" s="138" customFormat="1">
      <c r="A33" s="134"/>
      <c r="B33" s="134"/>
      <c r="C33" s="134"/>
      <c r="D33" s="134"/>
      <c r="E33" s="134"/>
      <c r="F33" s="135">
        <f>+'[2]經費累計-輸入'!H32</f>
        <v>210000</v>
      </c>
      <c r="G33" s="135">
        <f>+'[2]經費累計-輸入'!K32</f>
        <v>221804607</v>
      </c>
      <c r="H33" s="135"/>
      <c r="I33" s="136"/>
      <c r="J33" s="136"/>
      <c r="K33" s="135"/>
      <c r="L33" s="135"/>
      <c r="M33" s="137"/>
    </row>
    <row r="34" spans="1:13" s="138" customFormat="1">
      <c r="A34" s="148"/>
      <c r="B34" s="148"/>
      <c r="C34" s="148"/>
      <c r="D34" s="148"/>
      <c r="E34" s="148"/>
      <c r="F34" s="149"/>
      <c r="G34" s="149"/>
      <c r="H34" s="149"/>
      <c r="I34" s="150"/>
      <c r="J34" s="150"/>
      <c r="K34" s="149"/>
      <c r="L34" s="149"/>
      <c r="M34" s="151"/>
    </row>
    <row r="35" spans="1:13">
      <c r="A35" s="144" t="s">
        <v>188</v>
      </c>
      <c r="B35" s="145"/>
      <c r="C35" s="145"/>
      <c r="D35" s="134"/>
      <c r="E35" s="146" t="s">
        <v>195</v>
      </c>
      <c r="F35" s="135">
        <f>+'[2]經費累計-輸入'!F36</f>
        <v>94698411</v>
      </c>
      <c r="G35" s="135">
        <f>+'[2]經費累計-輸入'!I36</f>
        <v>4541011</v>
      </c>
      <c r="H35" s="135">
        <f>+'[2]經費累計-輸入'!L36</f>
        <v>70979011</v>
      </c>
      <c r="I35" s="136"/>
      <c r="J35" s="136"/>
      <c r="K35" s="135">
        <f>+'[2]經費累計-輸入'!O36</f>
        <v>6307082</v>
      </c>
      <c r="L35" s="135">
        <f>+'[2]經費累計-輸入'!Q36</f>
        <v>0</v>
      </c>
      <c r="M35" s="137">
        <f>+'[2]經費累計-輸入'!S36</f>
        <v>14426658</v>
      </c>
    </row>
    <row r="36" spans="1:13">
      <c r="A36" s="134"/>
      <c r="B36" s="134"/>
      <c r="C36" s="134"/>
      <c r="D36" s="134"/>
      <c r="E36" s="147" t="s">
        <v>196</v>
      </c>
      <c r="F36" s="135">
        <f>+'[2]經費累計-輸入'!G36</f>
        <v>0</v>
      </c>
      <c r="G36" s="135">
        <f>+'[2]經費累計-輸入'!J36</f>
        <v>0</v>
      </c>
      <c r="H36" s="135"/>
      <c r="I36" s="136"/>
      <c r="J36" s="136"/>
      <c r="K36" s="135">
        <f>+'[2]經費累計-輸入'!P36</f>
        <v>56552353</v>
      </c>
      <c r="L36" s="135">
        <f>+'[2]經費累計-輸入'!R36</f>
        <v>0</v>
      </c>
      <c r="M36" s="135">
        <f>+'[2]經費累計-輸入'!T36</f>
        <v>4058098</v>
      </c>
    </row>
    <row r="37" spans="1:13" s="138" customFormat="1">
      <c r="A37" s="134"/>
      <c r="B37" s="134"/>
      <c r="C37" s="134"/>
      <c r="D37" s="134"/>
      <c r="E37" s="134"/>
      <c r="F37" s="135">
        <f>+'[2]經費累計-輸入'!H36</f>
        <v>0</v>
      </c>
      <c r="G37" s="135">
        <f>+'[2]經費累計-輸入'!K36</f>
        <v>99239422</v>
      </c>
      <c r="H37" s="135"/>
      <c r="I37" s="136"/>
      <c r="J37" s="136"/>
      <c r="K37" s="135"/>
      <c r="L37" s="135"/>
      <c r="M37" s="137"/>
    </row>
    <row r="38" spans="1:13" s="138" customFormat="1">
      <c r="A38" s="134"/>
      <c r="B38" s="134"/>
      <c r="C38" s="134"/>
      <c r="D38" s="134"/>
      <c r="E38" s="134"/>
      <c r="F38" s="135"/>
      <c r="G38" s="135"/>
      <c r="H38" s="135"/>
      <c r="I38" s="136"/>
      <c r="J38" s="136"/>
      <c r="K38" s="135"/>
      <c r="L38" s="135"/>
      <c r="M38" s="137"/>
    </row>
    <row r="39" spans="1:13" s="138" customFormat="1">
      <c r="A39" s="141" t="s">
        <v>188</v>
      </c>
      <c r="B39" s="133"/>
      <c r="C39" s="133"/>
      <c r="D39" s="133"/>
      <c r="E39" s="146" t="s">
        <v>193</v>
      </c>
      <c r="F39" s="135">
        <f>+'[2]經費累計-輸入'!F40</f>
        <v>122345185</v>
      </c>
      <c r="G39" s="135">
        <f>+'[2]經費累計-輸入'!I40</f>
        <v>0</v>
      </c>
      <c r="H39" s="135">
        <f>+'[2]經費累計-輸入'!L40</f>
        <v>41487000</v>
      </c>
      <c r="I39" s="136"/>
      <c r="J39" s="136"/>
      <c r="K39" s="135">
        <f>+'[2]經費累計-輸入'!O40</f>
        <v>6899482</v>
      </c>
      <c r="L39" s="135">
        <f>+'[2]經費累計-輸入'!Q40</f>
        <v>0</v>
      </c>
      <c r="M39" s="152">
        <f>+'[2]經費累計-輸入'!S40</f>
        <v>10839917</v>
      </c>
    </row>
    <row r="40" spans="1:13">
      <c r="A40" s="132"/>
      <c r="B40" s="132"/>
      <c r="C40" s="132"/>
      <c r="D40" s="132"/>
      <c r="E40" s="147" t="s">
        <v>194</v>
      </c>
      <c r="F40" s="135">
        <f>+'[2]經費累計-輸入'!G40</f>
        <v>0</v>
      </c>
      <c r="G40" s="135">
        <f>+'[2]經費累計-輸入'!J40</f>
        <v>0</v>
      </c>
      <c r="H40" s="135"/>
      <c r="I40" s="136"/>
      <c r="J40" s="136"/>
      <c r="K40" s="135">
        <f>+'[2]經費累計-輸入'!P40</f>
        <v>30647083</v>
      </c>
      <c r="L40" s="135">
        <f>+'[2]經費累計-輸入'!R40</f>
        <v>0</v>
      </c>
      <c r="M40" s="135">
        <f>+'[2]經費累計-輸入'!T40</f>
        <v>1413356</v>
      </c>
    </row>
    <row r="41" spans="1:13">
      <c r="A41" s="134"/>
      <c r="B41" s="134"/>
      <c r="C41" s="134"/>
      <c r="D41" s="134"/>
      <c r="E41" s="134"/>
      <c r="F41" s="135">
        <f>+'[2]經費累計-輸入'!H40</f>
        <v>210000</v>
      </c>
      <c r="G41" s="135">
        <f>+'[2]經費累計-輸入'!K40</f>
        <v>122555185</v>
      </c>
      <c r="H41" s="135"/>
      <c r="I41" s="136"/>
      <c r="J41" s="136"/>
      <c r="K41" s="135"/>
      <c r="L41" s="135"/>
      <c r="M41" s="137"/>
    </row>
    <row r="42" spans="1:13">
      <c r="A42" s="134"/>
      <c r="B42" s="134"/>
      <c r="C42" s="134"/>
      <c r="D42" s="134"/>
      <c r="E42" s="134"/>
      <c r="F42" s="135"/>
      <c r="G42" s="135"/>
      <c r="H42" s="135"/>
      <c r="I42" s="136"/>
      <c r="J42" s="136"/>
      <c r="K42" s="135"/>
      <c r="L42" s="135"/>
      <c r="M42" s="137"/>
    </row>
    <row r="43" spans="1:13">
      <c r="A43" s="134"/>
      <c r="B43" s="134"/>
      <c r="C43" s="134"/>
      <c r="D43" s="134"/>
      <c r="E43" s="146" t="s">
        <v>197</v>
      </c>
      <c r="F43" s="135">
        <f>'[2]經費累計-輸入'!F44</f>
        <v>10000</v>
      </c>
      <c r="G43" s="135">
        <f>+'[2]經費累計-輸入'!I44</f>
        <v>0</v>
      </c>
      <c r="H43" s="135">
        <f>+'[2]經費累計-輸入'!L44</f>
        <v>0</v>
      </c>
      <c r="I43" s="136"/>
      <c r="J43" s="136"/>
      <c r="K43" s="135">
        <f>+'[2]經費累計-輸入'!O44</f>
        <v>0</v>
      </c>
      <c r="L43" s="135">
        <f>+'[2]經費累計-輸入'!Q44</f>
        <v>0</v>
      </c>
      <c r="M43" s="135">
        <f>+'[2]經費累計-輸入'!S44</f>
        <v>0</v>
      </c>
    </row>
    <row r="44" spans="1:13">
      <c r="A44" s="134"/>
      <c r="B44" s="134"/>
      <c r="C44" s="134"/>
      <c r="D44" s="134"/>
      <c r="E44" s="147" t="s">
        <v>198</v>
      </c>
      <c r="F44" s="135">
        <f>'[2]經費累計-輸入'!G44</f>
        <v>0</v>
      </c>
      <c r="G44" s="135">
        <f>+'[2]經費累計-輸入'!J44</f>
        <v>0</v>
      </c>
      <c r="H44" s="135"/>
      <c r="I44" s="136"/>
      <c r="J44" s="136"/>
      <c r="K44" s="135">
        <f>+'[2]經費累計-輸入'!P44</f>
        <v>0</v>
      </c>
      <c r="L44" s="135">
        <f>+'[2]經費累計-輸入'!R44</f>
        <v>0</v>
      </c>
      <c r="M44" s="135">
        <f>+'[2]經費累計-輸入'!T44</f>
        <v>0</v>
      </c>
    </row>
    <row r="45" spans="1:13">
      <c r="A45" s="134"/>
      <c r="B45" s="134"/>
      <c r="C45" s="134"/>
      <c r="D45" s="134"/>
      <c r="E45" s="147"/>
      <c r="F45" s="135">
        <f>'[2]經費累計-輸入'!H44</f>
        <v>0</v>
      </c>
      <c r="G45" s="135">
        <f>+'[2]經費累計-輸入'!K44</f>
        <v>10000</v>
      </c>
      <c r="H45" s="135"/>
      <c r="I45" s="136"/>
      <c r="J45" s="136"/>
      <c r="K45" s="135"/>
      <c r="L45" s="135"/>
      <c r="M45" s="137"/>
    </row>
    <row r="46" spans="1:13">
      <c r="A46" s="134"/>
      <c r="B46" s="134"/>
      <c r="C46" s="134"/>
      <c r="D46" s="134"/>
      <c r="E46" s="147"/>
      <c r="F46" s="135"/>
      <c r="G46" s="135"/>
      <c r="H46" s="135"/>
      <c r="I46" s="136"/>
      <c r="J46" s="136"/>
      <c r="K46" s="135"/>
      <c r="L46" s="135"/>
      <c r="M46" s="137"/>
    </row>
    <row r="47" spans="1:13" s="138" customFormat="1" hidden="1">
      <c r="A47" s="141" t="s">
        <v>188</v>
      </c>
      <c r="B47" s="133"/>
      <c r="C47" s="133"/>
      <c r="D47" s="133"/>
      <c r="E47" s="142">
        <f>'[2]經費累計-輸入'!E47</f>
        <v>310202</v>
      </c>
      <c r="F47" s="135">
        <f>+'[2]經費累計-輸入'!F48</f>
        <v>0</v>
      </c>
      <c r="G47" s="135">
        <f>+'[2]經費累計-輸入'!I48</f>
        <v>0</v>
      </c>
      <c r="H47" s="135">
        <f>+'[2]經費累計-輸入'!L48</f>
        <v>0</v>
      </c>
      <c r="I47" s="136"/>
      <c r="J47" s="136"/>
      <c r="K47" s="135">
        <f>+'[2]經費累計-輸入'!O48</f>
        <v>0</v>
      </c>
      <c r="L47" s="135">
        <f>+'[2]經費累計-輸入'!Q48</f>
        <v>0</v>
      </c>
      <c r="M47" s="137">
        <f>+'[2]經費累計-輸入'!S48</f>
        <v>0</v>
      </c>
    </row>
    <row r="48" spans="1:13" s="138" customFormat="1" hidden="1">
      <c r="A48" s="132">
        <v>7</v>
      </c>
      <c r="B48" s="132">
        <v>6</v>
      </c>
      <c r="C48" s="132">
        <v>2</v>
      </c>
      <c r="D48" s="132">
        <v>2</v>
      </c>
      <c r="E48" s="143" t="s">
        <v>199</v>
      </c>
      <c r="F48" s="135">
        <f>+'[2]經費累計-輸入'!G48</f>
        <v>0</v>
      </c>
      <c r="G48" s="135">
        <f>+'[2]經費累計-輸入'!J48</f>
        <v>0</v>
      </c>
      <c r="H48" s="135"/>
      <c r="I48" s="136"/>
      <c r="J48" s="136"/>
      <c r="K48" s="135">
        <f>+'[2]經費累計-輸入'!P48</f>
        <v>0</v>
      </c>
      <c r="L48" s="135">
        <f>+'[2]經費累計-輸入'!R48</f>
        <v>0</v>
      </c>
      <c r="M48" s="135">
        <f>+'[2]經費累計-輸入'!T48</f>
        <v>0</v>
      </c>
    </row>
    <row r="49" spans="1:13" s="138" customFormat="1" hidden="1">
      <c r="A49" s="134"/>
      <c r="B49" s="134"/>
      <c r="C49" s="134"/>
      <c r="D49" s="134"/>
      <c r="E49" s="134"/>
      <c r="F49" s="135">
        <f>+'[2]經費累計-輸入'!H48</f>
        <v>0</v>
      </c>
      <c r="G49" s="135">
        <f>+'[2]經費累計-輸入'!K48</f>
        <v>0</v>
      </c>
      <c r="H49" s="135"/>
      <c r="I49" s="136"/>
      <c r="J49" s="136"/>
      <c r="K49" s="135"/>
      <c r="L49" s="135"/>
      <c r="M49" s="137"/>
    </row>
    <row r="50" spans="1:13" hidden="1">
      <c r="A50" s="134"/>
      <c r="B50" s="134"/>
      <c r="C50" s="134"/>
      <c r="D50" s="134"/>
      <c r="E50" s="134"/>
      <c r="F50" s="135"/>
      <c r="G50" s="135"/>
      <c r="H50" s="135"/>
      <c r="I50" s="136"/>
      <c r="J50" s="136"/>
      <c r="K50" s="135"/>
      <c r="L50" s="135"/>
      <c r="M50" s="137"/>
    </row>
    <row r="51" spans="1:13" hidden="1">
      <c r="A51" s="144" t="s">
        <v>188</v>
      </c>
      <c r="B51" s="145"/>
      <c r="C51" s="145"/>
      <c r="D51" s="134"/>
      <c r="E51" s="146" t="s">
        <v>195</v>
      </c>
      <c r="F51" s="135">
        <f>+'[2]經費累計-輸入'!F52</f>
        <v>0</v>
      </c>
      <c r="G51" s="135">
        <f>+'[2]經費累計-輸入'!I52</f>
        <v>0</v>
      </c>
      <c r="H51" s="135">
        <f>+'[2]經費累計-輸入'!L52</f>
        <v>0</v>
      </c>
      <c r="I51" s="136"/>
      <c r="J51" s="136"/>
      <c r="K51" s="135">
        <f>+'[2]經費累計-輸入'!O52</f>
        <v>0</v>
      </c>
      <c r="L51" s="135">
        <f>+'[2]經費累計-輸入'!Q52</f>
        <v>0</v>
      </c>
      <c r="M51" s="137">
        <f>+'[2]經費累計-輸入'!S52</f>
        <v>0</v>
      </c>
    </row>
    <row r="52" spans="1:13" hidden="1">
      <c r="A52" s="134"/>
      <c r="B52" s="134"/>
      <c r="C52" s="134"/>
      <c r="D52" s="134"/>
      <c r="E52" s="147" t="s">
        <v>200</v>
      </c>
      <c r="F52" s="135">
        <f>+'[2]經費累計-輸入'!G52</f>
        <v>0</v>
      </c>
      <c r="G52" s="135">
        <f>+'[2]經費累計-輸入'!J52</f>
        <v>0</v>
      </c>
      <c r="H52" s="135"/>
      <c r="I52" s="136"/>
      <c r="J52" s="136"/>
      <c r="K52" s="135">
        <f>+'[2]經費累計-輸入'!P52</f>
        <v>0</v>
      </c>
      <c r="L52" s="135">
        <f>+'[2]經費累計-輸入'!R52</f>
        <v>0</v>
      </c>
      <c r="M52" s="135">
        <f>+'[2]經費累計-輸入'!T52</f>
        <v>0</v>
      </c>
    </row>
    <row r="53" spans="1:13" s="138" customFormat="1" hidden="1">
      <c r="A53" s="134"/>
      <c r="B53" s="134"/>
      <c r="C53" s="134"/>
      <c r="D53" s="134"/>
      <c r="E53" s="134"/>
      <c r="F53" s="135">
        <f>+'[2]經費累計-輸入'!H52</f>
        <v>0</v>
      </c>
      <c r="G53" s="135">
        <f>+'[2]經費累計-輸入'!K52</f>
        <v>0</v>
      </c>
      <c r="H53" s="135"/>
      <c r="I53" s="136"/>
      <c r="J53" s="136"/>
      <c r="K53" s="135"/>
      <c r="L53" s="135"/>
      <c r="M53" s="137"/>
    </row>
    <row r="54" spans="1:13" hidden="1">
      <c r="A54" s="134"/>
      <c r="B54" s="134"/>
      <c r="C54" s="134"/>
      <c r="D54" s="134"/>
      <c r="E54" s="134"/>
      <c r="F54" s="135"/>
      <c r="G54" s="135"/>
      <c r="H54" s="135"/>
      <c r="I54" s="136"/>
      <c r="J54" s="136"/>
      <c r="K54" s="135"/>
      <c r="L54" s="135"/>
      <c r="M54" s="137"/>
    </row>
    <row r="55" spans="1:13" hidden="1">
      <c r="A55" s="141" t="s">
        <v>188</v>
      </c>
      <c r="B55" s="133"/>
      <c r="C55" s="133"/>
      <c r="D55" s="133"/>
      <c r="E55" s="146" t="s">
        <v>193</v>
      </c>
      <c r="F55" s="135">
        <f>+'[2]經費累計-輸入'!F56</f>
        <v>0</v>
      </c>
      <c r="G55" s="135">
        <f>+'[2]經費累計-輸入'!I56</f>
        <v>0</v>
      </c>
      <c r="H55" s="135">
        <f>+'[2]經費累計-輸入'!L56</f>
        <v>0</v>
      </c>
      <c r="I55" s="136"/>
      <c r="J55" s="136"/>
      <c r="K55" s="135">
        <f>+'[2]經費累計-輸入'!O56</f>
        <v>0</v>
      </c>
      <c r="L55" s="135">
        <f>+'[2]經費累計-輸入'!Q56</f>
        <v>0</v>
      </c>
      <c r="M55" s="137">
        <f>+'[2]經費累計-輸入'!S56</f>
        <v>0</v>
      </c>
    </row>
    <row r="56" spans="1:13" hidden="1">
      <c r="A56" s="132"/>
      <c r="B56" s="132"/>
      <c r="C56" s="132"/>
      <c r="D56" s="132"/>
      <c r="E56" s="147" t="s">
        <v>194</v>
      </c>
      <c r="F56" s="135">
        <f>+'[2]經費累計-輸入'!G56</f>
        <v>0</v>
      </c>
      <c r="G56" s="135">
        <f>+'[2]經費累計-輸入'!J56</f>
        <v>0</v>
      </c>
      <c r="H56" s="135"/>
      <c r="I56" s="136"/>
      <c r="J56" s="136"/>
      <c r="K56" s="135">
        <f>+'[2]經費累計-輸入'!P56</f>
        <v>0</v>
      </c>
      <c r="L56" s="135">
        <f>+'[2]經費累計-輸入'!R56</f>
        <v>0</v>
      </c>
      <c r="M56" s="135">
        <f>+'[2]經費累計-輸入'!T56</f>
        <v>0</v>
      </c>
    </row>
    <row r="57" spans="1:13" hidden="1">
      <c r="A57" s="134"/>
      <c r="B57" s="134"/>
      <c r="C57" s="134"/>
      <c r="D57" s="134"/>
      <c r="E57" s="134"/>
      <c r="F57" s="135">
        <f>+'[2]經費累計-輸入'!H56</f>
        <v>0</v>
      </c>
      <c r="G57" s="135">
        <f>+'[2]經費累計-輸入'!K56</f>
        <v>0</v>
      </c>
      <c r="H57" s="135"/>
      <c r="I57" s="136"/>
      <c r="J57" s="136"/>
      <c r="K57" s="135"/>
      <c r="L57" s="135"/>
      <c r="M57" s="135"/>
    </row>
    <row r="58" spans="1:13" hidden="1">
      <c r="A58" s="134"/>
      <c r="B58" s="134"/>
      <c r="C58" s="134"/>
      <c r="D58" s="134"/>
      <c r="E58" s="134"/>
      <c r="F58" s="135"/>
      <c r="G58" s="135"/>
      <c r="H58" s="135"/>
      <c r="I58" s="136"/>
      <c r="J58" s="136"/>
      <c r="K58" s="135"/>
      <c r="L58" s="135"/>
      <c r="M58" s="137"/>
    </row>
    <row r="59" spans="1:13" hidden="1">
      <c r="A59" s="141" t="s">
        <v>188</v>
      </c>
      <c r="B59" s="133"/>
      <c r="C59" s="133"/>
      <c r="D59" s="133"/>
      <c r="E59" s="146" t="s">
        <v>201</v>
      </c>
      <c r="F59" s="135">
        <f>+'[2]經費累計-輸入'!F60</f>
        <v>0</v>
      </c>
      <c r="G59" s="135">
        <f>+'[2]經費累計-輸入'!I60</f>
        <v>0</v>
      </c>
      <c r="H59" s="135">
        <f>+'[2]經費累計-輸入'!L60</f>
        <v>0</v>
      </c>
      <c r="I59" s="136"/>
      <c r="J59" s="136"/>
      <c r="K59" s="135">
        <f>+'[2]經費累計-輸入'!O60</f>
        <v>0</v>
      </c>
      <c r="L59" s="135">
        <f>+'[2]經費累計-輸入'!Q60</f>
        <v>0</v>
      </c>
      <c r="M59" s="135">
        <f>+'[2]經費累計-輸入'!S60</f>
        <v>0</v>
      </c>
    </row>
    <row r="60" spans="1:13" hidden="1">
      <c r="A60" s="132"/>
      <c r="B60" s="132"/>
      <c r="C60" s="132"/>
      <c r="D60" s="132"/>
      <c r="E60" s="147" t="s">
        <v>202</v>
      </c>
      <c r="F60" s="135">
        <f>'[2]經費累計-輸入'!G60</f>
        <v>0</v>
      </c>
      <c r="G60" s="135">
        <f>+'[2]經費累計-輸入'!J60</f>
        <v>0</v>
      </c>
      <c r="H60" s="135"/>
      <c r="I60" s="136"/>
      <c r="J60" s="136"/>
      <c r="K60" s="135">
        <f>+'[2]經費累計-輸入'!P60</f>
        <v>0</v>
      </c>
      <c r="L60" s="135">
        <f>+'[2]經費累計-輸入'!R60</f>
        <v>0</v>
      </c>
      <c r="M60" s="135">
        <f>+'[2]經費累計-輸入'!T60</f>
        <v>0</v>
      </c>
    </row>
    <row r="61" spans="1:13" hidden="1">
      <c r="A61" s="134"/>
      <c r="B61" s="134"/>
      <c r="C61" s="134"/>
      <c r="D61" s="134"/>
      <c r="E61" s="134"/>
      <c r="F61" s="135">
        <f>+'[2]經費累計-輸入'!H60</f>
        <v>0</v>
      </c>
      <c r="G61" s="135">
        <f>+'[2]經費累計-輸入'!K60</f>
        <v>0</v>
      </c>
      <c r="H61" s="135"/>
      <c r="I61" s="136"/>
      <c r="J61" s="136"/>
      <c r="K61" s="135"/>
      <c r="L61" s="135"/>
      <c r="M61" s="137"/>
    </row>
    <row r="62" spans="1:13" s="138" customFormat="1" hidden="1">
      <c r="A62" s="134"/>
      <c r="B62" s="134"/>
      <c r="C62" s="134"/>
      <c r="D62" s="134"/>
      <c r="E62" s="134"/>
      <c r="F62" s="135"/>
      <c r="G62" s="135"/>
      <c r="H62" s="135"/>
      <c r="I62" s="136"/>
      <c r="J62" s="136"/>
      <c r="K62" s="135"/>
      <c r="L62" s="135"/>
      <c r="M62" s="137"/>
    </row>
    <row r="63" spans="1:13" hidden="1">
      <c r="A63" s="141" t="s">
        <v>188</v>
      </c>
      <c r="B63" s="133"/>
      <c r="C63" s="133"/>
      <c r="D63" s="133"/>
      <c r="E63" s="142">
        <f>'[2]經費累計-輸入'!E63</f>
        <v>310203</v>
      </c>
      <c r="F63" s="135">
        <f>+'[2]經費累計-輸入'!F64</f>
        <v>0</v>
      </c>
      <c r="G63" s="135">
        <f>+'[2]經費累計-輸入'!I64</f>
        <v>0</v>
      </c>
      <c r="H63" s="135">
        <f>+'[2]經費累計-輸入'!L64</f>
        <v>0</v>
      </c>
      <c r="I63" s="136"/>
      <c r="J63" s="136"/>
      <c r="K63" s="135">
        <f>+'[2]經費累計-輸入'!O64</f>
        <v>0</v>
      </c>
      <c r="L63" s="135">
        <f>+'[2]經費累計-輸入'!Q64</f>
        <v>0</v>
      </c>
      <c r="M63" s="137">
        <f>+'[2]經費累計-輸入'!S64</f>
        <v>0</v>
      </c>
    </row>
    <row r="64" spans="1:13" hidden="1">
      <c r="A64" s="132">
        <v>7</v>
      </c>
      <c r="B64" s="132">
        <v>6</v>
      </c>
      <c r="C64" s="132">
        <v>2</v>
      </c>
      <c r="D64" s="132">
        <v>3</v>
      </c>
      <c r="E64" s="143" t="s">
        <v>203</v>
      </c>
      <c r="F64" s="135">
        <f>+'[2]經費累計-輸入'!G64</f>
        <v>0</v>
      </c>
      <c r="G64" s="135">
        <f>+'[2]經費累計-輸入'!J64</f>
        <v>0</v>
      </c>
      <c r="H64" s="135"/>
      <c r="I64" s="136"/>
      <c r="J64" s="136"/>
      <c r="K64" s="135">
        <f>+'[2]經費累計-輸入'!P64</f>
        <v>0</v>
      </c>
      <c r="L64" s="135">
        <f>+'[2]經費累計-輸入'!R64</f>
        <v>0</v>
      </c>
      <c r="M64" s="135">
        <f>+'[2]經費累計-輸入'!T64</f>
        <v>0</v>
      </c>
    </row>
    <row r="65" spans="1:13" hidden="1">
      <c r="A65" s="134"/>
      <c r="B65" s="134"/>
      <c r="C65" s="134"/>
      <c r="D65" s="134"/>
      <c r="E65" s="134"/>
      <c r="F65" s="135">
        <f>+'[2]經費累計-輸入'!H64</f>
        <v>0</v>
      </c>
      <c r="G65" s="135">
        <f>+'[2]經費累計-輸入'!K64</f>
        <v>0</v>
      </c>
      <c r="H65" s="135"/>
      <c r="I65" s="136"/>
      <c r="J65" s="136"/>
      <c r="K65" s="135"/>
      <c r="L65" s="135"/>
      <c r="M65" s="137"/>
    </row>
    <row r="66" spans="1:13" s="138" customFormat="1" hidden="1">
      <c r="A66" s="134"/>
      <c r="B66" s="134"/>
      <c r="C66" s="134"/>
      <c r="D66" s="134"/>
      <c r="E66" s="134"/>
      <c r="F66" s="135"/>
      <c r="G66" s="135"/>
      <c r="H66" s="135"/>
      <c r="I66" s="136"/>
      <c r="J66" s="136"/>
      <c r="K66" s="135"/>
      <c r="L66" s="135"/>
      <c r="M66" s="137"/>
    </row>
    <row r="67" spans="1:13" hidden="1">
      <c r="A67" s="144" t="s">
        <v>188</v>
      </c>
      <c r="B67" s="145"/>
      <c r="C67" s="145"/>
      <c r="D67" s="134"/>
      <c r="E67" s="146" t="s">
        <v>204</v>
      </c>
      <c r="F67" s="135">
        <f>+'[2]經費累計-輸入'!F68</f>
        <v>0</v>
      </c>
      <c r="G67" s="135">
        <f>+'[2]經費累計-輸入'!I68</f>
        <v>0</v>
      </c>
      <c r="H67" s="135">
        <f>+'[2]經費累計-輸入'!L68</f>
        <v>0</v>
      </c>
      <c r="I67" s="136"/>
      <c r="J67" s="136"/>
      <c r="K67" s="135">
        <f>+'[2]經費累計-輸入'!O68</f>
        <v>0</v>
      </c>
      <c r="L67" s="135">
        <f>+'[2]經費累計-輸入'!Q68</f>
        <v>0</v>
      </c>
      <c r="M67" s="137">
        <f>+'[2]經費累計-輸入'!S68</f>
        <v>0</v>
      </c>
    </row>
    <row r="68" spans="1:13" ht="28.5" hidden="1" customHeight="1">
      <c r="A68" s="134"/>
      <c r="B68" s="134"/>
      <c r="C68" s="134"/>
      <c r="D68" s="134"/>
      <c r="E68" s="147" t="s">
        <v>205</v>
      </c>
      <c r="F68" s="135">
        <f>+'[2]經費累計-輸入'!G68</f>
        <v>0</v>
      </c>
      <c r="G68" s="135">
        <f>+'[2]經費累計-輸入'!J68</f>
        <v>0</v>
      </c>
      <c r="H68" s="135"/>
      <c r="I68" s="136"/>
      <c r="J68" s="136"/>
      <c r="K68" s="135">
        <f>+'[2]經費累計-輸入'!P68</f>
        <v>0</v>
      </c>
      <c r="L68" s="135">
        <f>+'[2]經費累計-輸入'!R68</f>
        <v>0</v>
      </c>
      <c r="M68" s="135">
        <f>+'[2]經費累計-輸入'!T68</f>
        <v>0</v>
      </c>
    </row>
    <row r="69" spans="1:13" hidden="1">
      <c r="A69" s="134"/>
      <c r="B69" s="134"/>
      <c r="C69" s="134"/>
      <c r="D69" s="134"/>
      <c r="E69" s="134"/>
      <c r="F69" s="135">
        <f>+'[2]經費累計-輸入'!H68</f>
        <v>0</v>
      </c>
      <c r="G69" s="135">
        <f>+'[2]經費累計-輸入'!K68</f>
        <v>0</v>
      </c>
      <c r="H69" s="135"/>
      <c r="I69" s="136"/>
      <c r="J69" s="136"/>
      <c r="K69" s="135"/>
      <c r="L69" s="135"/>
      <c r="M69" s="137"/>
    </row>
    <row r="70" spans="1:13" hidden="1">
      <c r="A70" s="134"/>
      <c r="B70" s="134"/>
      <c r="C70" s="134"/>
      <c r="D70" s="134"/>
      <c r="E70" s="134"/>
      <c r="F70" s="135"/>
      <c r="G70" s="135"/>
      <c r="H70" s="135"/>
      <c r="I70" s="136"/>
      <c r="J70" s="136"/>
      <c r="K70" s="135"/>
      <c r="L70" s="135"/>
      <c r="M70" s="137"/>
    </row>
    <row r="71" spans="1:13" s="138" customFormat="1" hidden="1">
      <c r="A71" s="141" t="s">
        <v>188</v>
      </c>
      <c r="B71" s="133"/>
      <c r="C71" s="133"/>
      <c r="D71" s="133"/>
      <c r="E71" s="146" t="s">
        <v>193</v>
      </c>
      <c r="F71" s="135">
        <f>+'[2]經費累計-輸入'!F72</f>
        <v>0</v>
      </c>
      <c r="G71" s="135">
        <f>+'[2]經費累計-輸入'!I72</f>
        <v>0</v>
      </c>
      <c r="H71" s="135">
        <f>+'[2]經費累計-輸入'!L72</f>
        <v>0</v>
      </c>
      <c r="I71" s="136"/>
      <c r="J71" s="136"/>
      <c r="K71" s="135">
        <f>+'[2]經費累計-輸入'!O72</f>
        <v>0</v>
      </c>
      <c r="L71" s="135">
        <f>+'[2]經費累計-輸入'!Q72</f>
        <v>0</v>
      </c>
      <c r="M71" s="137">
        <f>+'[2]經費累計-輸入'!S72</f>
        <v>0</v>
      </c>
    </row>
    <row r="72" spans="1:13" s="138" customFormat="1" hidden="1">
      <c r="A72" s="132"/>
      <c r="B72" s="132"/>
      <c r="C72" s="132"/>
      <c r="D72" s="132"/>
      <c r="E72" s="147" t="s">
        <v>194</v>
      </c>
      <c r="F72" s="135">
        <f>+'[2]經費累計-輸入'!G72</f>
        <v>0</v>
      </c>
      <c r="G72" s="135">
        <f>+'[2]經費累計-輸入'!J72</f>
        <v>0</v>
      </c>
      <c r="H72" s="135"/>
      <c r="I72" s="136"/>
      <c r="J72" s="136"/>
      <c r="K72" s="135">
        <f>+'[2]經費累計-輸入'!P72</f>
        <v>0</v>
      </c>
      <c r="L72" s="135">
        <f>+'[2]經費累計-輸入'!R72</f>
        <v>0</v>
      </c>
      <c r="M72" s="135">
        <f>+'[2]經費累計-輸入'!T72</f>
        <v>0</v>
      </c>
    </row>
    <row r="73" spans="1:13" s="138" customFormat="1" hidden="1">
      <c r="A73" s="148"/>
      <c r="B73" s="148"/>
      <c r="C73" s="148"/>
      <c r="D73" s="148"/>
      <c r="E73" s="148"/>
      <c r="F73" s="149">
        <f>+'[2]經費累計-輸入'!H72</f>
        <v>0</v>
      </c>
      <c r="G73" s="149">
        <f>+'[2]經費累計-輸入'!K72</f>
        <v>0</v>
      </c>
      <c r="H73" s="149"/>
      <c r="I73" s="150"/>
      <c r="J73" s="150"/>
      <c r="K73" s="149"/>
      <c r="L73" s="149"/>
      <c r="M73" s="151"/>
    </row>
    <row r="74" spans="1:13" s="138" customFormat="1" hidden="1">
      <c r="A74" s="153"/>
      <c r="B74" s="153"/>
      <c r="C74" s="153"/>
      <c r="D74" s="153"/>
      <c r="E74" s="154"/>
      <c r="F74" s="129"/>
      <c r="G74" s="129"/>
      <c r="H74" s="129"/>
      <c r="I74" s="130"/>
      <c r="J74" s="130"/>
      <c r="K74" s="129"/>
      <c r="L74" s="129"/>
      <c r="M74" s="131"/>
    </row>
    <row r="75" spans="1:13" hidden="1">
      <c r="A75" s="133"/>
      <c r="B75" s="133"/>
      <c r="C75" s="133"/>
      <c r="D75" s="132"/>
      <c r="E75" s="155">
        <f>'[2]經費累計-輸入'!E75</f>
        <v>310300</v>
      </c>
      <c r="F75" s="135">
        <f>+'[2]經費累計-輸入'!F76</f>
        <v>0</v>
      </c>
      <c r="G75" s="135">
        <f>+'[2]經費累計-輸入'!I76</f>
        <v>0</v>
      </c>
      <c r="H75" s="135">
        <f>+'[2]經費累計-輸入'!L76</f>
        <v>0</v>
      </c>
      <c r="I75" s="136"/>
      <c r="J75" s="136"/>
      <c r="K75" s="135">
        <f>+'[2]經費累計-輸入'!O76</f>
        <v>0</v>
      </c>
      <c r="L75" s="135">
        <f>+'[2]經費累計-輸入'!Q76</f>
        <v>0</v>
      </c>
      <c r="M75" s="137">
        <f>+'[2]經費累計-輸入'!S76</f>
        <v>0</v>
      </c>
    </row>
    <row r="76" spans="1:13" hidden="1">
      <c r="A76" s="132">
        <v>7</v>
      </c>
      <c r="B76" s="132">
        <v>6</v>
      </c>
      <c r="C76" s="132">
        <v>3</v>
      </c>
      <c r="D76" s="132"/>
      <c r="E76" s="156" t="s">
        <v>206</v>
      </c>
      <c r="F76" s="135">
        <f>+'[2]經費累計-輸入'!G76</f>
        <v>0</v>
      </c>
      <c r="G76" s="135">
        <f>+'[2]經費累計-輸入'!J76</f>
        <v>0</v>
      </c>
      <c r="H76" s="135"/>
      <c r="I76" s="136"/>
      <c r="J76" s="136"/>
      <c r="K76" s="135">
        <f>+'[2]經費累計-輸入'!P76</f>
        <v>0</v>
      </c>
      <c r="L76" s="135">
        <f>+'[2]經費累計-輸入'!R76</f>
        <v>0</v>
      </c>
      <c r="M76" s="135">
        <f>+'[2]經費累計-輸入'!T76</f>
        <v>0</v>
      </c>
    </row>
    <row r="77" spans="1:13" hidden="1">
      <c r="A77" s="134"/>
      <c r="B77" s="134"/>
      <c r="C77" s="134"/>
      <c r="D77" s="134"/>
      <c r="E77" s="157"/>
      <c r="F77" s="135">
        <f>+'[2]經費累計-輸入'!H76</f>
        <v>0</v>
      </c>
      <c r="G77" s="135">
        <f>+'[2]經費累計-輸入'!K76</f>
        <v>0</v>
      </c>
      <c r="H77" s="135"/>
      <c r="I77" s="136"/>
      <c r="J77" s="136"/>
      <c r="K77" s="135"/>
      <c r="L77" s="135"/>
      <c r="M77" s="137"/>
    </row>
    <row r="78" spans="1:13" hidden="1">
      <c r="A78" s="134"/>
      <c r="B78" s="134"/>
      <c r="C78" s="134"/>
      <c r="D78" s="134"/>
      <c r="E78" s="157"/>
      <c r="F78" s="135"/>
      <c r="G78" s="135"/>
      <c r="H78" s="135"/>
      <c r="I78" s="136"/>
      <c r="J78" s="136"/>
      <c r="K78" s="135"/>
      <c r="L78" s="135"/>
      <c r="M78" s="137"/>
    </row>
    <row r="79" spans="1:13" hidden="1">
      <c r="A79" s="141" t="s">
        <v>188</v>
      </c>
      <c r="B79" s="133"/>
      <c r="C79" s="133"/>
      <c r="D79" s="133"/>
      <c r="E79" s="158">
        <f>'[2]經費累計-輸入'!E79</f>
        <v>310301</v>
      </c>
      <c r="F79" s="135">
        <f>+'[2]經費累計-輸入'!F80</f>
        <v>0</v>
      </c>
      <c r="G79" s="135">
        <f>+'[2]經費累計-輸入'!I80</f>
        <v>0</v>
      </c>
      <c r="H79" s="135">
        <f>+'[2]經費累計-輸入'!L80</f>
        <v>0</v>
      </c>
      <c r="I79" s="136"/>
      <c r="J79" s="136"/>
      <c r="K79" s="135">
        <f>+'[2]經費累計-輸入'!O80</f>
        <v>0</v>
      </c>
      <c r="L79" s="135">
        <f>+'[2]經費累計-輸入'!Q80</f>
        <v>0</v>
      </c>
      <c r="M79" s="137">
        <f>+'[2]經費累計-輸入'!S80</f>
        <v>0</v>
      </c>
    </row>
    <row r="80" spans="1:13" hidden="1">
      <c r="A80" s="132"/>
      <c r="B80" s="132"/>
      <c r="C80" s="132"/>
      <c r="D80" s="132">
        <v>1</v>
      </c>
      <c r="E80" s="159" t="s">
        <v>207</v>
      </c>
      <c r="F80" s="135">
        <f>+'[2]經費累計-輸入'!G80</f>
        <v>0</v>
      </c>
      <c r="G80" s="135">
        <f>+'[2]經費累計-輸入'!J80</f>
        <v>0</v>
      </c>
      <c r="H80" s="135"/>
      <c r="I80" s="136"/>
      <c r="J80" s="136"/>
      <c r="K80" s="135">
        <f>+'[2]經費累計-輸入'!P80</f>
        <v>0</v>
      </c>
      <c r="L80" s="135">
        <f>+'[2]經費累計-輸入'!R80</f>
        <v>0</v>
      </c>
      <c r="M80" s="135">
        <f>+'[2]經費累計-輸入'!T80</f>
        <v>0</v>
      </c>
    </row>
    <row r="81" spans="1:13" hidden="1">
      <c r="A81" s="134"/>
      <c r="B81" s="134"/>
      <c r="C81" s="134"/>
      <c r="D81" s="134"/>
      <c r="E81" s="157"/>
      <c r="F81" s="135">
        <f>+'[2]經費累計-輸入'!H80</f>
        <v>0</v>
      </c>
      <c r="G81" s="135">
        <f>+'[2]經費累計-輸入'!K80</f>
        <v>0</v>
      </c>
      <c r="H81" s="135"/>
      <c r="I81" s="136"/>
      <c r="J81" s="136"/>
      <c r="K81" s="135"/>
      <c r="L81" s="135"/>
      <c r="M81" s="137"/>
    </row>
    <row r="82" spans="1:13" hidden="1">
      <c r="A82" s="134"/>
      <c r="B82" s="134"/>
      <c r="C82" s="134"/>
      <c r="D82" s="134"/>
      <c r="E82" s="157"/>
      <c r="F82" s="135"/>
      <c r="G82" s="135"/>
      <c r="H82" s="135"/>
      <c r="I82" s="136"/>
      <c r="J82" s="136"/>
      <c r="K82" s="135"/>
      <c r="L82" s="135"/>
      <c r="M82" s="137"/>
    </row>
    <row r="83" spans="1:13" hidden="1">
      <c r="A83" s="144" t="s">
        <v>188</v>
      </c>
      <c r="B83" s="145"/>
      <c r="C83" s="145"/>
      <c r="D83" s="134"/>
      <c r="E83" s="160" t="s">
        <v>204</v>
      </c>
      <c r="F83" s="135">
        <f>'[2]經費累計-輸入'!F84</f>
        <v>0</v>
      </c>
      <c r="G83" s="135">
        <f>+'[2]經費累計-輸入'!I84</f>
        <v>0</v>
      </c>
      <c r="H83" s="135">
        <f>+'[2]經費累計-輸入'!L84</f>
        <v>0</v>
      </c>
      <c r="I83" s="136"/>
      <c r="J83" s="136"/>
      <c r="K83" s="135">
        <f>+'[2]經費累計-輸入'!O84</f>
        <v>0</v>
      </c>
      <c r="L83" s="135">
        <f>+'[2]經費累計-輸入'!Q84</f>
        <v>0</v>
      </c>
      <c r="M83" s="137">
        <f>+'[2]經費累計-輸入'!S84</f>
        <v>0</v>
      </c>
    </row>
    <row r="84" spans="1:13" hidden="1">
      <c r="A84" s="134"/>
      <c r="B84" s="134"/>
      <c r="C84" s="134"/>
      <c r="D84" s="134"/>
      <c r="E84" s="161" t="s">
        <v>205</v>
      </c>
      <c r="F84" s="135">
        <f>'[2]經費累計-輸入'!G84</f>
        <v>0</v>
      </c>
      <c r="G84" s="135">
        <f>+'[2]經費累計-輸入'!J84</f>
        <v>0</v>
      </c>
      <c r="H84" s="135"/>
      <c r="I84" s="136"/>
      <c r="J84" s="136"/>
      <c r="K84" s="135">
        <f>+'[2]經費累計-輸入'!P84</f>
        <v>0</v>
      </c>
      <c r="L84" s="135">
        <f>+'[2]經費累計-輸入'!R84</f>
        <v>0</v>
      </c>
      <c r="M84" s="135">
        <f>+'[2]經費累計-輸入'!T84</f>
        <v>0</v>
      </c>
    </row>
    <row r="85" spans="1:13" hidden="1">
      <c r="A85" s="134"/>
      <c r="B85" s="134"/>
      <c r="C85" s="134"/>
      <c r="D85" s="134"/>
      <c r="E85" s="157"/>
      <c r="F85" s="135">
        <f>'[2]經費累計-輸入'!H84</f>
        <v>0</v>
      </c>
      <c r="G85" s="135">
        <f>+'[2]經費累計-輸入'!K84</f>
        <v>0</v>
      </c>
      <c r="H85" s="135"/>
      <c r="I85" s="136"/>
      <c r="J85" s="136"/>
      <c r="K85" s="135"/>
      <c r="L85" s="135"/>
      <c r="M85" s="137"/>
    </row>
    <row r="86" spans="1:13" hidden="1">
      <c r="A86" s="134"/>
      <c r="B86" s="134"/>
      <c r="C86" s="134"/>
      <c r="D86" s="134"/>
      <c r="E86" s="157"/>
      <c r="F86" s="135"/>
      <c r="G86" s="135"/>
      <c r="H86" s="135"/>
      <c r="I86" s="136"/>
      <c r="J86" s="136"/>
      <c r="K86" s="135"/>
      <c r="L86" s="135"/>
      <c r="M86" s="137"/>
    </row>
    <row r="87" spans="1:13" hidden="1">
      <c r="A87" s="141" t="s">
        <v>188</v>
      </c>
      <c r="B87" s="133"/>
      <c r="C87" s="133"/>
      <c r="D87" s="133"/>
      <c r="E87" s="160" t="s">
        <v>193</v>
      </c>
      <c r="F87" s="135">
        <f>'[2]經費累計-輸入'!F88</f>
        <v>0</v>
      </c>
      <c r="G87" s="135">
        <f>+'[2]經費累計-輸入'!I88</f>
        <v>0</v>
      </c>
      <c r="H87" s="135">
        <f>+'[2]經費累計-輸入'!L88</f>
        <v>0</v>
      </c>
      <c r="I87" s="136"/>
      <c r="J87" s="136"/>
      <c r="K87" s="135">
        <f>+'[2]經費累計-輸入'!O88</f>
        <v>0</v>
      </c>
      <c r="L87" s="135">
        <f>+'[2]經費累計-輸入'!Q88</f>
        <v>0</v>
      </c>
      <c r="M87" s="137">
        <f>+'[2]經費累計-輸入'!S88</f>
        <v>0</v>
      </c>
    </row>
    <row r="88" spans="1:13" s="138" customFormat="1" hidden="1">
      <c r="A88" s="132"/>
      <c r="B88" s="132"/>
      <c r="C88" s="132"/>
      <c r="D88" s="132"/>
      <c r="E88" s="161" t="s">
        <v>194</v>
      </c>
      <c r="F88" s="135">
        <f>'[2]經費累計-輸入'!G88</f>
        <v>0</v>
      </c>
      <c r="G88" s="135">
        <f>+'[2]經費累計-輸入'!J88</f>
        <v>0</v>
      </c>
      <c r="H88" s="135"/>
      <c r="I88" s="136"/>
      <c r="J88" s="136"/>
      <c r="K88" s="135">
        <f>+'[2]經費累計-輸入'!P88</f>
        <v>0</v>
      </c>
      <c r="L88" s="135">
        <f>+'[2]經費累計-輸入'!R88</f>
        <v>0</v>
      </c>
      <c r="M88" s="135">
        <f>+'[2]經費累計-輸入'!T88</f>
        <v>0</v>
      </c>
    </row>
    <row r="89" spans="1:13" s="138" customFormat="1" hidden="1">
      <c r="A89" s="134"/>
      <c r="B89" s="134"/>
      <c r="C89" s="134"/>
      <c r="D89" s="134"/>
      <c r="E89" s="157"/>
      <c r="F89" s="135">
        <f>'[2]經費累計-輸入'!H88</f>
        <v>0</v>
      </c>
      <c r="G89" s="135">
        <f>+'[2]經費累計-輸入'!K88</f>
        <v>0</v>
      </c>
      <c r="H89" s="135"/>
      <c r="I89" s="136"/>
      <c r="J89" s="136"/>
      <c r="K89" s="135"/>
      <c r="L89" s="135"/>
      <c r="M89" s="137"/>
    </row>
    <row r="90" spans="1:13" s="138" customFormat="1" hidden="1">
      <c r="A90" s="133"/>
      <c r="B90" s="133"/>
      <c r="C90" s="132"/>
      <c r="D90" s="132"/>
      <c r="E90" s="162"/>
      <c r="F90" s="163"/>
      <c r="G90" s="163"/>
      <c r="H90" s="135"/>
      <c r="I90" s="163"/>
      <c r="J90" s="163"/>
      <c r="K90" s="135"/>
      <c r="L90" s="135"/>
      <c r="M90" s="137"/>
    </row>
    <row r="91" spans="1:13" s="138" customFormat="1" hidden="1">
      <c r="A91" s="141" t="s">
        <v>188</v>
      </c>
      <c r="B91" s="133"/>
      <c r="C91" s="133"/>
      <c r="D91" s="133"/>
      <c r="E91" s="146" t="s">
        <v>201</v>
      </c>
      <c r="F91" s="135">
        <f>'[2]經費累計-輸入'!F92</f>
        <v>0</v>
      </c>
      <c r="G91" s="135">
        <f>+'[2]經費累計-輸入'!I92</f>
        <v>0</v>
      </c>
      <c r="H91" s="135">
        <f>+'[2]經費累計-輸入'!L92</f>
        <v>0</v>
      </c>
      <c r="I91" s="136"/>
      <c r="J91" s="136"/>
      <c r="K91" s="135">
        <f>+'[2]經費累計-輸入'!O92</f>
        <v>0</v>
      </c>
      <c r="L91" s="135">
        <f>+'[2]經費累計-輸入'!Q92</f>
        <v>0</v>
      </c>
      <c r="M91" s="135">
        <f>+'[2]經費累計-輸入'!S92</f>
        <v>0</v>
      </c>
    </row>
    <row r="92" spans="1:13" s="138" customFormat="1" hidden="1">
      <c r="A92" s="132"/>
      <c r="B92" s="132"/>
      <c r="C92" s="132"/>
      <c r="D92" s="132"/>
      <c r="E92" s="147" t="s">
        <v>202</v>
      </c>
      <c r="F92" s="135">
        <f>'[2]經費累計-輸入'!G92</f>
        <v>0</v>
      </c>
      <c r="G92" s="135">
        <f>+'[2]經費累計-輸入'!J92</f>
        <v>0</v>
      </c>
      <c r="H92" s="135"/>
      <c r="I92" s="136"/>
      <c r="J92" s="136"/>
      <c r="K92" s="135">
        <f>+'[2]經費累計-輸入'!P92</f>
        <v>0</v>
      </c>
      <c r="L92" s="135">
        <f>+'[2]經費累計-輸入'!R92</f>
        <v>0</v>
      </c>
      <c r="M92" s="135">
        <f>+'[2]經費累計-輸入'!T92</f>
        <v>0</v>
      </c>
    </row>
    <row r="93" spans="1:13" s="138" customFormat="1" hidden="1">
      <c r="A93" s="134"/>
      <c r="B93" s="134"/>
      <c r="C93" s="134"/>
      <c r="D93" s="134"/>
      <c r="E93" s="134"/>
      <c r="F93" s="135">
        <f>'[2]經費累計-輸入'!H92</f>
        <v>0</v>
      </c>
      <c r="G93" s="135">
        <f>+'[2]經費累計-輸入'!K92</f>
        <v>0</v>
      </c>
      <c r="H93" s="135"/>
      <c r="I93" s="136"/>
      <c r="J93" s="136"/>
      <c r="K93" s="135"/>
      <c r="L93" s="135"/>
      <c r="M93" s="137"/>
    </row>
    <row r="94" spans="1:13" s="138" customFormat="1" hidden="1">
      <c r="A94" s="134"/>
      <c r="B94" s="134"/>
      <c r="C94" s="134"/>
      <c r="D94" s="134"/>
      <c r="E94" s="134"/>
      <c r="F94" s="135"/>
      <c r="G94" s="135"/>
      <c r="H94" s="135"/>
      <c r="I94" s="136"/>
      <c r="J94" s="136"/>
      <c r="K94" s="135"/>
      <c r="L94" s="135"/>
      <c r="M94" s="137"/>
    </row>
    <row r="95" spans="1:13" s="138" customFormat="1" hidden="1">
      <c r="A95" s="141" t="s">
        <v>188</v>
      </c>
      <c r="B95" s="133"/>
      <c r="C95" s="133"/>
      <c r="D95" s="133"/>
      <c r="E95" s="142">
        <f>'[2]經費累計-輸入'!E95</f>
        <v>310302</v>
      </c>
      <c r="F95" s="135">
        <f>'[2]經費累計-輸入'!F96</f>
        <v>0</v>
      </c>
      <c r="G95" s="135">
        <f>+'[2]經費累計-輸入'!I96</f>
        <v>0</v>
      </c>
      <c r="H95" s="135">
        <f>+'[2]經費累計-輸入'!L96</f>
        <v>0</v>
      </c>
      <c r="I95" s="136"/>
      <c r="J95" s="136"/>
      <c r="K95" s="135">
        <f>+'[2]經費累計-輸入'!O96</f>
        <v>0</v>
      </c>
      <c r="L95" s="135">
        <f>+'[2]經費累計-輸入'!Q96</f>
        <v>0</v>
      </c>
      <c r="M95" s="137">
        <f>+'[2]經費累計-輸入'!S96</f>
        <v>0</v>
      </c>
    </row>
    <row r="96" spans="1:13" s="138" customFormat="1" hidden="1">
      <c r="A96" s="132">
        <v>7</v>
      </c>
      <c r="B96" s="132">
        <v>6</v>
      </c>
      <c r="C96" s="132">
        <v>3</v>
      </c>
      <c r="D96" s="132">
        <v>2</v>
      </c>
      <c r="E96" s="164" t="s">
        <v>208</v>
      </c>
      <c r="F96" s="135">
        <f>'[2]經費累計-輸入'!G96</f>
        <v>0</v>
      </c>
      <c r="G96" s="135">
        <f>+'[2]經費累計-輸入'!J96</f>
        <v>0</v>
      </c>
      <c r="H96" s="135"/>
      <c r="I96" s="136"/>
      <c r="J96" s="136"/>
      <c r="K96" s="135">
        <f>+'[2]經費累計-輸入'!P96</f>
        <v>0</v>
      </c>
      <c r="L96" s="135">
        <f>+'[2]經費累計-輸入'!R96</f>
        <v>0</v>
      </c>
      <c r="M96" s="135">
        <f>+'[2]經費累計-輸入'!T96</f>
        <v>0</v>
      </c>
    </row>
    <row r="97" spans="1:13" s="138" customFormat="1" hidden="1">
      <c r="A97" s="134"/>
      <c r="B97" s="134"/>
      <c r="C97" s="134"/>
      <c r="D97" s="134"/>
      <c r="E97" s="134"/>
      <c r="F97" s="135">
        <f>'[2]經費累計-輸入'!H96</f>
        <v>0</v>
      </c>
      <c r="G97" s="135">
        <f>+'[2]經費累計-輸入'!K96</f>
        <v>0</v>
      </c>
      <c r="H97" s="135"/>
      <c r="I97" s="136"/>
      <c r="J97" s="136"/>
      <c r="K97" s="135"/>
      <c r="L97" s="135"/>
      <c r="M97" s="137"/>
    </row>
    <row r="98" spans="1:13" s="138" customFormat="1" hidden="1">
      <c r="A98" s="134"/>
      <c r="B98" s="134"/>
      <c r="C98" s="134"/>
      <c r="D98" s="134"/>
      <c r="E98" s="134"/>
      <c r="F98" s="135"/>
      <c r="G98" s="135"/>
      <c r="H98" s="135"/>
      <c r="I98" s="136"/>
      <c r="J98" s="136"/>
      <c r="K98" s="135"/>
      <c r="L98" s="135"/>
      <c r="M98" s="137"/>
    </row>
    <row r="99" spans="1:13" s="138" customFormat="1" hidden="1">
      <c r="A99" s="144" t="s">
        <v>188</v>
      </c>
      <c r="B99" s="145"/>
      <c r="C99" s="145"/>
      <c r="D99" s="134"/>
      <c r="E99" s="146" t="s">
        <v>204</v>
      </c>
      <c r="F99" s="135">
        <f>'[2]經費累計-輸入'!F100</f>
        <v>0</v>
      </c>
      <c r="G99" s="135">
        <f>+'[2]經費累計-輸入'!I100</f>
        <v>0</v>
      </c>
      <c r="H99" s="135">
        <f>+'[2]經費累計-輸入'!L100</f>
        <v>0</v>
      </c>
      <c r="I99" s="136"/>
      <c r="J99" s="136"/>
      <c r="K99" s="135">
        <f>+'[2]經費累計-輸入'!O100</f>
        <v>0</v>
      </c>
      <c r="L99" s="135">
        <f>+'[2]經費累計-輸入'!Q100</f>
        <v>0</v>
      </c>
      <c r="M99" s="137">
        <f>+'[2]經費累計-輸入'!S100</f>
        <v>0</v>
      </c>
    </row>
    <row r="100" spans="1:13" s="138" customFormat="1" hidden="1">
      <c r="A100" s="134"/>
      <c r="B100" s="134"/>
      <c r="C100" s="134"/>
      <c r="D100" s="134"/>
      <c r="E100" s="147" t="s">
        <v>209</v>
      </c>
      <c r="F100" s="135">
        <f>'[2]經費累計-輸入'!G100</f>
        <v>0</v>
      </c>
      <c r="G100" s="135">
        <f>+'[2]經費累計-輸入'!J100</f>
        <v>0</v>
      </c>
      <c r="H100" s="135"/>
      <c r="I100" s="136"/>
      <c r="J100" s="136"/>
      <c r="K100" s="135">
        <f>+'[2]經費累計-輸入'!P100</f>
        <v>0</v>
      </c>
      <c r="L100" s="135">
        <f>+'[2]經費累計-輸入'!R100</f>
        <v>0</v>
      </c>
      <c r="M100" s="135">
        <f>+'[2]經費累計-輸入'!T100</f>
        <v>0</v>
      </c>
    </row>
    <row r="101" spans="1:13" s="138" customFormat="1" hidden="1">
      <c r="A101" s="134"/>
      <c r="B101" s="134"/>
      <c r="C101" s="134"/>
      <c r="D101" s="134"/>
      <c r="E101" s="134"/>
      <c r="F101" s="135">
        <f>'[2]經費累計-輸入'!H100</f>
        <v>0</v>
      </c>
      <c r="G101" s="135">
        <f>+'[2]經費累計-輸入'!K100</f>
        <v>0</v>
      </c>
      <c r="H101" s="135"/>
      <c r="I101" s="136"/>
      <c r="J101" s="136"/>
      <c r="K101" s="135"/>
      <c r="L101" s="135"/>
      <c r="M101" s="137"/>
    </row>
    <row r="102" spans="1:13" s="138" customFormat="1" hidden="1">
      <c r="A102" s="134"/>
      <c r="B102" s="134"/>
      <c r="C102" s="134"/>
      <c r="D102" s="134"/>
      <c r="E102" s="134"/>
      <c r="F102" s="163"/>
      <c r="G102" s="135"/>
      <c r="H102" s="135"/>
      <c r="I102" s="163"/>
      <c r="J102" s="163"/>
      <c r="K102" s="135"/>
      <c r="L102" s="135"/>
      <c r="M102" s="137"/>
    </row>
    <row r="103" spans="1:13" s="138" customFormat="1" hidden="1">
      <c r="A103" s="141" t="s">
        <v>188</v>
      </c>
      <c r="B103" s="133"/>
      <c r="C103" s="133"/>
      <c r="D103" s="133"/>
      <c r="E103" s="146" t="s">
        <v>193</v>
      </c>
      <c r="F103" s="135">
        <f>'[2]經費累計-輸入'!F104</f>
        <v>0</v>
      </c>
      <c r="G103" s="135">
        <f>+'[2]經費累計-輸入'!I104</f>
        <v>0</v>
      </c>
      <c r="H103" s="135">
        <f>+'[2]經費累計-輸入'!L104</f>
        <v>0</v>
      </c>
      <c r="I103" s="136"/>
      <c r="J103" s="136"/>
      <c r="K103" s="135">
        <f>+'[2]經費累計-輸入'!O104</f>
        <v>0</v>
      </c>
      <c r="L103" s="135">
        <f>+'[2]經費累計-輸入'!Q104</f>
        <v>0</v>
      </c>
      <c r="M103" s="137">
        <f>+'[2]經費累計-輸入'!S104</f>
        <v>0</v>
      </c>
    </row>
    <row r="104" spans="1:13" s="138" customFormat="1" hidden="1">
      <c r="A104" s="132"/>
      <c r="B104" s="132"/>
      <c r="C104" s="132"/>
      <c r="D104" s="132"/>
      <c r="E104" s="147" t="s">
        <v>194</v>
      </c>
      <c r="F104" s="135">
        <f>'[2]經費累計-輸入'!G104</f>
        <v>0</v>
      </c>
      <c r="G104" s="135">
        <f>+'[2]經費累計-輸入'!J104</f>
        <v>0</v>
      </c>
      <c r="H104" s="135"/>
      <c r="I104" s="136"/>
      <c r="J104" s="136"/>
      <c r="K104" s="135">
        <f>+'[2]經費累計-輸入'!P104</f>
        <v>0</v>
      </c>
      <c r="L104" s="135">
        <f>+'[2]經費累計-輸入'!R104</f>
        <v>0</v>
      </c>
      <c r="M104" s="135">
        <f>+'[2]經費累計-輸入'!T104</f>
        <v>0</v>
      </c>
    </row>
    <row r="105" spans="1:13" hidden="1">
      <c r="A105" s="134"/>
      <c r="B105" s="134"/>
      <c r="C105" s="134"/>
      <c r="D105" s="134"/>
      <c r="E105" s="134"/>
      <c r="F105" s="135">
        <f>'[2]經費累計-輸入'!H104</f>
        <v>0</v>
      </c>
      <c r="G105" s="135">
        <f>+'[2]經費累計-輸入'!K104</f>
        <v>0</v>
      </c>
      <c r="H105" s="135"/>
      <c r="I105" s="136"/>
      <c r="J105" s="136"/>
      <c r="K105" s="135"/>
      <c r="L105" s="135"/>
      <c r="M105" s="137"/>
    </row>
    <row r="106" spans="1:13" hidden="1">
      <c r="A106" s="133"/>
      <c r="B106" s="133"/>
      <c r="C106" s="132"/>
      <c r="D106" s="132"/>
      <c r="E106" s="145"/>
      <c r="F106" s="135"/>
      <c r="G106" s="135"/>
      <c r="H106" s="135"/>
      <c r="I106" s="136"/>
      <c r="J106" s="136"/>
      <c r="K106" s="135"/>
      <c r="L106" s="135"/>
      <c r="M106" s="137"/>
    </row>
    <row r="107" spans="1:13" hidden="1">
      <c r="A107" s="141" t="s">
        <v>188</v>
      </c>
      <c r="B107" s="133"/>
      <c r="C107" s="133"/>
      <c r="D107" s="133"/>
      <c r="E107" s="146" t="s">
        <v>201</v>
      </c>
      <c r="F107" s="135">
        <f>'[2]經費累計-輸入'!F108</f>
        <v>0</v>
      </c>
      <c r="G107" s="135">
        <f>+'[2]經費累計-輸入'!I108</f>
        <v>0</v>
      </c>
      <c r="H107" s="135">
        <f>+'[2]經費累計-輸入'!L108</f>
        <v>0</v>
      </c>
      <c r="I107" s="136"/>
      <c r="J107" s="136"/>
      <c r="K107" s="135">
        <f>+'[2]經費累計-輸入'!O108</f>
        <v>0</v>
      </c>
      <c r="L107" s="135">
        <f>+'[2]經費累計-輸入'!Q108</f>
        <v>0</v>
      </c>
      <c r="M107" s="135">
        <f>+'[2]經費累計-輸入'!S108</f>
        <v>0</v>
      </c>
    </row>
    <row r="108" spans="1:13" hidden="1">
      <c r="A108" s="132"/>
      <c r="B108" s="132"/>
      <c r="C108" s="132"/>
      <c r="D108" s="132"/>
      <c r="E108" s="147" t="s">
        <v>202</v>
      </c>
      <c r="F108" s="135">
        <f>'[2]經費累計-輸入'!G108</f>
        <v>0</v>
      </c>
      <c r="G108" s="135">
        <f>+'[2]經費累計-輸入'!J108</f>
        <v>0</v>
      </c>
      <c r="H108" s="165" t="s">
        <v>210</v>
      </c>
      <c r="I108" s="136"/>
      <c r="J108" s="136"/>
      <c r="K108" s="135">
        <f>+'[2]經費累計-輸入'!P108</f>
        <v>0</v>
      </c>
      <c r="L108" s="135">
        <f>+'[2]經費累計-輸入'!R108</f>
        <v>0</v>
      </c>
      <c r="M108" s="135">
        <f>+'[2]經費累計-輸入'!T108</f>
        <v>0</v>
      </c>
    </row>
    <row r="109" spans="1:13" s="138" customFormat="1" hidden="1">
      <c r="A109" s="148"/>
      <c r="B109" s="148"/>
      <c r="C109" s="148"/>
      <c r="D109" s="148"/>
      <c r="E109" s="148"/>
      <c r="F109" s="149">
        <f>'[2]經費累計-輸入'!H108</f>
        <v>0</v>
      </c>
      <c r="G109" s="149">
        <f>+'[2]經費累計-輸入'!K108</f>
        <v>0</v>
      </c>
      <c r="H109" s="149"/>
      <c r="I109" s="150"/>
      <c r="J109" s="150"/>
      <c r="K109" s="149"/>
      <c r="L109" s="149"/>
      <c r="M109" s="151"/>
    </row>
    <row r="110" spans="1:13" s="138" customFormat="1" hidden="1">
      <c r="A110" s="153"/>
      <c r="B110" s="153"/>
      <c r="C110" s="153"/>
      <c r="D110" s="153"/>
      <c r="E110" s="153"/>
      <c r="F110" s="129"/>
      <c r="G110" s="129"/>
      <c r="H110" s="129"/>
      <c r="I110" s="130"/>
      <c r="J110" s="130"/>
      <c r="K110" s="129"/>
      <c r="L110" s="129"/>
      <c r="M110" s="131"/>
    </row>
    <row r="111" spans="1:13" s="138" customFormat="1" hidden="1">
      <c r="A111" s="141" t="s">
        <v>188</v>
      </c>
      <c r="B111" s="133"/>
      <c r="C111" s="133"/>
      <c r="D111" s="133"/>
      <c r="E111" s="142">
        <f>'[2]經費累計-輸入'!E111</f>
        <v>310303</v>
      </c>
      <c r="F111" s="135">
        <f>'[2]經費累計-輸入'!F112</f>
        <v>0</v>
      </c>
      <c r="G111" s="135">
        <f>+'[2]經費累計-輸入'!I112</f>
        <v>0</v>
      </c>
      <c r="H111" s="135">
        <f>+'[2]經費累計-輸入'!L112</f>
        <v>0</v>
      </c>
      <c r="I111" s="136"/>
      <c r="J111" s="136"/>
      <c r="K111" s="135">
        <f>+'[2]經費累計-輸入'!O112</f>
        <v>0</v>
      </c>
      <c r="L111" s="135">
        <f>+'[2]經費累計-輸入'!Q112</f>
        <v>0</v>
      </c>
      <c r="M111" s="137">
        <f>+'[2]經費累計-輸入'!S112</f>
        <v>0</v>
      </c>
    </row>
    <row r="112" spans="1:13" s="138" customFormat="1" hidden="1">
      <c r="A112" s="132">
        <v>7</v>
      </c>
      <c r="B112" s="132">
        <v>6</v>
      </c>
      <c r="C112" s="132">
        <v>3</v>
      </c>
      <c r="D112" s="132">
        <v>3</v>
      </c>
      <c r="E112" s="164" t="s">
        <v>211</v>
      </c>
      <c r="F112" s="135">
        <f>'[2]經費累計-輸入'!G112</f>
        <v>0</v>
      </c>
      <c r="G112" s="135">
        <f>+'[2]經費累計-輸入'!J112</f>
        <v>0</v>
      </c>
      <c r="H112" s="135"/>
      <c r="I112" s="136"/>
      <c r="J112" s="136"/>
      <c r="K112" s="135">
        <f>+'[2]經費累計-輸入'!P112</f>
        <v>0</v>
      </c>
      <c r="L112" s="135">
        <f>+'[2]經費累計-輸入'!R112</f>
        <v>0</v>
      </c>
      <c r="M112" s="135">
        <f>+'[2]經費累計-輸入'!T112</f>
        <v>0</v>
      </c>
    </row>
    <row r="113" spans="1:13" s="138" customFormat="1" hidden="1">
      <c r="A113" s="134"/>
      <c r="B113" s="134"/>
      <c r="C113" s="134"/>
      <c r="D113" s="134"/>
      <c r="E113" s="134"/>
      <c r="F113" s="135">
        <f>'[2]經費累計-輸入'!H112</f>
        <v>0</v>
      </c>
      <c r="G113" s="135">
        <f>+'[2]經費累計-輸入'!K112</f>
        <v>0</v>
      </c>
      <c r="H113" s="135"/>
      <c r="I113" s="136"/>
      <c r="J113" s="136"/>
      <c r="K113" s="135"/>
      <c r="L113" s="135"/>
      <c r="M113" s="137"/>
    </row>
    <row r="114" spans="1:13" s="138" customFormat="1" hidden="1">
      <c r="A114" s="134"/>
      <c r="B114" s="134"/>
      <c r="C114" s="134"/>
      <c r="D114" s="134"/>
      <c r="E114" s="134"/>
      <c r="F114" s="163"/>
      <c r="G114" s="135"/>
      <c r="H114" s="135"/>
      <c r="I114" s="163"/>
      <c r="J114" s="163"/>
      <c r="K114" s="135"/>
      <c r="L114" s="135"/>
      <c r="M114" s="137"/>
    </row>
    <row r="115" spans="1:13" s="138" customFormat="1" hidden="1">
      <c r="A115" s="144" t="s">
        <v>188</v>
      </c>
      <c r="B115" s="145"/>
      <c r="C115" s="145"/>
      <c r="D115" s="134"/>
      <c r="E115" s="146" t="s">
        <v>204</v>
      </c>
      <c r="F115" s="135">
        <f>'[2]經費累計-輸入'!F116</f>
        <v>0</v>
      </c>
      <c r="G115" s="135">
        <f>+'[2]經費累計-輸入'!I116</f>
        <v>0</v>
      </c>
      <c r="H115" s="135">
        <f>+'[2]經費累計-輸入'!L116</f>
        <v>0</v>
      </c>
      <c r="I115" s="136"/>
      <c r="J115" s="136"/>
      <c r="K115" s="135">
        <f>+'[2]經費累計-輸入'!O116</f>
        <v>0</v>
      </c>
      <c r="L115" s="135">
        <f>+'[2]經費累計-輸入'!Q116</f>
        <v>0</v>
      </c>
      <c r="M115" s="137">
        <f>+'[2]經費累計-輸入'!S116</f>
        <v>0</v>
      </c>
    </row>
    <row r="116" spans="1:13" s="138" customFormat="1" hidden="1">
      <c r="A116" s="134"/>
      <c r="B116" s="134"/>
      <c r="C116" s="134"/>
      <c r="D116" s="134"/>
      <c r="E116" s="147" t="s">
        <v>205</v>
      </c>
      <c r="F116" s="135">
        <f>'[2]經費累計-輸入'!G116</f>
        <v>0</v>
      </c>
      <c r="G116" s="135">
        <f>+'[2]經費累計-輸入'!J116</f>
        <v>0</v>
      </c>
      <c r="H116" s="135"/>
      <c r="I116" s="136"/>
      <c r="J116" s="136"/>
      <c r="K116" s="135">
        <f>+'[2]經費累計-輸入'!P116</f>
        <v>0</v>
      </c>
      <c r="L116" s="135">
        <f>+'[2]經費累計-輸入'!R116</f>
        <v>0</v>
      </c>
      <c r="M116" s="135">
        <f>+'[2]經費累計-輸入'!T116</f>
        <v>0</v>
      </c>
    </row>
    <row r="117" spans="1:13" s="138" customFormat="1" hidden="1">
      <c r="A117" s="134"/>
      <c r="B117" s="134"/>
      <c r="C117" s="134"/>
      <c r="D117" s="134"/>
      <c r="E117" s="134"/>
      <c r="F117" s="135">
        <f>'[2]經費累計-輸入'!H116</f>
        <v>0</v>
      </c>
      <c r="G117" s="135">
        <f>+'[2]經費累計-輸入'!K116</f>
        <v>0</v>
      </c>
      <c r="H117" s="135"/>
      <c r="I117" s="136"/>
      <c r="J117" s="136"/>
      <c r="K117" s="135"/>
      <c r="L117" s="135"/>
      <c r="M117" s="137"/>
    </row>
    <row r="118" spans="1:13" s="138" customFormat="1" hidden="1">
      <c r="A118" s="134"/>
      <c r="B118" s="134"/>
      <c r="C118" s="134"/>
      <c r="D118" s="134"/>
      <c r="E118" s="134"/>
      <c r="F118" s="135"/>
      <c r="G118" s="135"/>
      <c r="H118" s="135"/>
      <c r="I118" s="136"/>
      <c r="J118" s="136"/>
      <c r="K118" s="135"/>
      <c r="L118" s="135"/>
      <c r="M118" s="137"/>
    </row>
    <row r="119" spans="1:13" s="138" customFormat="1" hidden="1">
      <c r="A119" s="141" t="s">
        <v>188</v>
      </c>
      <c r="B119" s="133"/>
      <c r="C119" s="133"/>
      <c r="D119" s="133"/>
      <c r="E119" s="146" t="s">
        <v>193</v>
      </c>
      <c r="F119" s="135">
        <f>'[2]經費累計-輸入'!F120</f>
        <v>0</v>
      </c>
      <c r="G119" s="135">
        <f>+'[2]經費累計-輸入'!I120</f>
        <v>0</v>
      </c>
      <c r="H119" s="135">
        <f>+'[2]經費累計-輸入'!L120</f>
        <v>0</v>
      </c>
      <c r="I119" s="136"/>
      <c r="J119" s="136"/>
      <c r="K119" s="135">
        <f>+'[2]經費累計-輸入'!O120</f>
        <v>0</v>
      </c>
      <c r="L119" s="135">
        <f>+'[2]經費累計-輸入'!Q120</f>
        <v>0</v>
      </c>
      <c r="M119" s="137">
        <f>+'[2]經費累計-輸入'!S120</f>
        <v>0</v>
      </c>
    </row>
    <row r="120" spans="1:13" s="138" customFormat="1" hidden="1">
      <c r="A120" s="132"/>
      <c r="B120" s="132"/>
      <c r="C120" s="132"/>
      <c r="D120" s="132"/>
      <c r="E120" s="147" t="s">
        <v>194</v>
      </c>
      <c r="F120" s="135">
        <f>'[2]經費累計-輸入'!G120</f>
        <v>0</v>
      </c>
      <c r="G120" s="135">
        <f>+'[2]經費累計-輸入'!J120</f>
        <v>0</v>
      </c>
      <c r="H120" s="135"/>
      <c r="I120" s="136"/>
      <c r="J120" s="136"/>
      <c r="K120" s="135">
        <f>+'[2]經費累計-輸入'!P120</f>
        <v>0</v>
      </c>
      <c r="L120" s="135">
        <f>+'[2]經費累計-輸入'!R120</f>
        <v>0</v>
      </c>
      <c r="M120" s="135">
        <f>+'[2]經費累計-輸入'!T120</f>
        <v>0</v>
      </c>
    </row>
    <row r="121" spans="1:13" s="138" customFormat="1" hidden="1">
      <c r="A121" s="134"/>
      <c r="B121" s="134"/>
      <c r="C121" s="134"/>
      <c r="D121" s="134"/>
      <c r="E121" s="134"/>
      <c r="F121" s="135">
        <f>'[2]經費累計-輸入'!H120</f>
        <v>0</v>
      </c>
      <c r="G121" s="135">
        <f>+'[2]經費累計-輸入'!K120</f>
        <v>0</v>
      </c>
      <c r="H121" s="135"/>
      <c r="I121" s="136"/>
      <c r="J121" s="136"/>
      <c r="K121" s="135"/>
      <c r="L121" s="135"/>
      <c r="M121" s="135"/>
    </row>
    <row r="122" spans="1:13" s="138" customFormat="1" hidden="1">
      <c r="A122" s="134"/>
      <c r="B122" s="134"/>
      <c r="C122" s="134"/>
      <c r="D122" s="134"/>
      <c r="E122" s="134"/>
      <c r="F122" s="135"/>
      <c r="G122" s="135"/>
      <c r="H122" s="135"/>
      <c r="I122" s="136"/>
      <c r="J122" s="136"/>
      <c r="K122" s="135"/>
      <c r="L122" s="135"/>
      <c r="M122" s="135"/>
    </row>
    <row r="123" spans="1:13" s="138" customFormat="1" hidden="1">
      <c r="A123" s="141" t="s">
        <v>188</v>
      </c>
      <c r="B123" s="133"/>
      <c r="C123" s="133"/>
      <c r="D123" s="133"/>
      <c r="E123" s="146" t="s">
        <v>201</v>
      </c>
      <c r="F123" s="135">
        <f>'[2]經費累計-輸入'!F124</f>
        <v>0</v>
      </c>
      <c r="G123" s="135">
        <f>+'[2]經費累計-輸入'!I124</f>
        <v>0</v>
      </c>
      <c r="H123" s="135">
        <f>+'[2]經費累計-輸入'!L124</f>
        <v>0</v>
      </c>
      <c r="I123" s="136"/>
      <c r="J123" s="136"/>
      <c r="K123" s="135">
        <f>+'[2]經費累計-輸入'!O124</f>
        <v>0</v>
      </c>
      <c r="L123" s="135">
        <f>+'[2]經費累計-輸入'!Q124</f>
        <v>0</v>
      </c>
      <c r="M123" s="135">
        <f>+'[2]經費累計-輸入'!S124</f>
        <v>0</v>
      </c>
    </row>
    <row r="124" spans="1:13" s="138" customFormat="1" hidden="1">
      <c r="A124" s="132"/>
      <c r="B124" s="132"/>
      <c r="C124" s="132"/>
      <c r="D124" s="132"/>
      <c r="E124" s="147" t="s">
        <v>202</v>
      </c>
      <c r="F124" s="135">
        <f>'[2]經費累計-輸入'!G124</f>
        <v>0</v>
      </c>
      <c r="G124" s="135">
        <f>+'[2]經費累計-輸入'!J124</f>
        <v>0</v>
      </c>
      <c r="H124" s="135"/>
      <c r="I124" s="136"/>
      <c r="J124" s="136"/>
      <c r="K124" s="135">
        <f>+'[2]經費累計-輸入'!P124</f>
        <v>0</v>
      </c>
      <c r="L124" s="135">
        <f>+'[2]經費累計-輸入'!R124</f>
        <v>0</v>
      </c>
      <c r="M124" s="135">
        <f>+'[2]經費累計-輸入'!T124</f>
        <v>0</v>
      </c>
    </row>
    <row r="125" spans="1:13" s="138" customFormat="1" hidden="1">
      <c r="A125" s="132"/>
      <c r="B125" s="132"/>
      <c r="C125" s="132"/>
      <c r="D125" s="132"/>
      <c r="E125" s="147"/>
      <c r="F125" s="135">
        <f>'[2]經費累計-輸入'!H124</f>
        <v>0</v>
      </c>
      <c r="G125" s="135">
        <f>+'[2]經費累計-輸入'!K124</f>
        <v>0</v>
      </c>
      <c r="H125" s="135"/>
      <c r="I125" s="136"/>
      <c r="J125" s="136"/>
      <c r="K125" s="135"/>
      <c r="L125" s="135"/>
      <c r="M125" s="137"/>
    </row>
    <row r="126" spans="1:13" s="138" customFormat="1" hidden="1">
      <c r="A126" s="132"/>
      <c r="B126" s="132"/>
      <c r="C126" s="132"/>
      <c r="D126" s="132"/>
      <c r="E126" s="147"/>
      <c r="F126" s="135"/>
      <c r="G126" s="135"/>
      <c r="H126" s="135"/>
      <c r="I126" s="136"/>
      <c r="J126" s="136"/>
      <c r="K126" s="135"/>
      <c r="L126" s="135"/>
      <c r="M126" s="137"/>
    </row>
    <row r="127" spans="1:13" s="138" customFormat="1" hidden="1">
      <c r="A127" s="141" t="s">
        <v>188</v>
      </c>
      <c r="B127" s="133"/>
      <c r="C127" s="133"/>
      <c r="D127" s="133"/>
      <c r="E127" s="142">
        <f>'[2]經費累計-輸入'!E127</f>
        <v>310304</v>
      </c>
      <c r="F127" s="135">
        <f>'[2]經費累計-輸入'!F128</f>
        <v>0</v>
      </c>
      <c r="G127" s="135">
        <f>+'[2]經費累計-輸入'!I128</f>
        <v>0</v>
      </c>
      <c r="H127" s="135">
        <f>+'[2]經費累計-輸入'!L128</f>
        <v>0</v>
      </c>
      <c r="I127" s="136"/>
      <c r="J127" s="136"/>
      <c r="K127" s="135">
        <f>+'[2]經費累計-輸入'!O128</f>
        <v>0</v>
      </c>
      <c r="L127" s="135">
        <f>+'[2]經費累計-輸入'!Q128</f>
        <v>0</v>
      </c>
      <c r="M127" s="137">
        <f>+'[2]經費累計-輸入'!S128</f>
        <v>0</v>
      </c>
    </row>
    <row r="128" spans="1:13" s="138" customFormat="1" hidden="1">
      <c r="A128" s="132">
        <v>7</v>
      </c>
      <c r="B128" s="132">
        <v>6</v>
      </c>
      <c r="C128" s="132">
        <v>3</v>
      </c>
      <c r="D128" s="132">
        <v>4</v>
      </c>
      <c r="E128" s="164" t="s">
        <v>212</v>
      </c>
      <c r="F128" s="135">
        <f>'[2]經費累計-輸入'!G128</f>
        <v>0</v>
      </c>
      <c r="G128" s="135">
        <f>+'[2]經費累計-輸入'!J128</f>
        <v>0</v>
      </c>
      <c r="H128" s="135" t="s">
        <v>210</v>
      </c>
      <c r="I128" s="136"/>
      <c r="J128" s="136"/>
      <c r="K128" s="135">
        <f>+'[2]經費累計-輸入'!P128</f>
        <v>0</v>
      </c>
      <c r="L128" s="135">
        <f>+'[2]經費累計-輸入'!R128</f>
        <v>0</v>
      </c>
      <c r="M128" s="135">
        <f>+'[2]經費累計-輸入'!T128</f>
        <v>0</v>
      </c>
    </row>
    <row r="129" spans="1:13" s="138" customFormat="1" hidden="1">
      <c r="A129" s="134"/>
      <c r="B129" s="134"/>
      <c r="C129" s="134"/>
      <c r="D129" s="134"/>
      <c r="E129" s="134"/>
      <c r="F129" s="135">
        <f>'[2]經費累計-輸入'!H128</f>
        <v>0</v>
      </c>
      <c r="G129" s="135">
        <f>+'[2]經費累計-輸入'!K128</f>
        <v>0</v>
      </c>
      <c r="H129" s="135"/>
      <c r="I129" s="136"/>
      <c r="J129" s="136"/>
      <c r="K129" s="135"/>
      <c r="L129" s="135"/>
      <c r="M129" s="137"/>
    </row>
    <row r="130" spans="1:13" s="138" customFormat="1" hidden="1">
      <c r="A130" s="134"/>
      <c r="B130" s="134"/>
      <c r="C130" s="134"/>
      <c r="D130" s="134"/>
      <c r="E130" s="134"/>
      <c r="F130" s="135"/>
      <c r="G130" s="135"/>
      <c r="H130" s="135"/>
      <c r="I130" s="136"/>
      <c r="J130" s="136"/>
      <c r="K130" s="135"/>
      <c r="L130" s="135"/>
      <c r="M130" s="137"/>
    </row>
    <row r="131" spans="1:13" s="138" customFormat="1" hidden="1">
      <c r="A131" s="144" t="s">
        <v>188</v>
      </c>
      <c r="B131" s="145"/>
      <c r="C131" s="145"/>
      <c r="D131" s="134"/>
      <c r="E131" s="146" t="s">
        <v>204</v>
      </c>
      <c r="F131" s="135">
        <f>'[2]經費累計-輸入'!F132</f>
        <v>0</v>
      </c>
      <c r="G131" s="135">
        <f>+'[2]經費累計-輸入'!I132</f>
        <v>0</v>
      </c>
      <c r="H131" s="135">
        <f>+'[2]經費累計-輸入'!L132</f>
        <v>0</v>
      </c>
      <c r="I131" s="136"/>
      <c r="J131" s="136"/>
      <c r="K131" s="135">
        <f>+'[2]經費累計-輸入'!O132</f>
        <v>0</v>
      </c>
      <c r="L131" s="135">
        <f>+'[2]經費累計-輸入'!Q132</f>
        <v>0</v>
      </c>
      <c r="M131" s="137">
        <f>+'[2]經費累計-輸入'!S132</f>
        <v>0</v>
      </c>
    </row>
    <row r="132" spans="1:13" s="138" customFormat="1" hidden="1">
      <c r="A132" s="134"/>
      <c r="B132" s="134"/>
      <c r="C132" s="134"/>
      <c r="D132" s="134"/>
      <c r="E132" s="147" t="s">
        <v>205</v>
      </c>
      <c r="F132" s="135">
        <f>'[2]經費累計-輸入'!G132</f>
        <v>0</v>
      </c>
      <c r="G132" s="135">
        <f>+'[2]經費累計-輸入'!J132</f>
        <v>0</v>
      </c>
      <c r="H132" s="135"/>
      <c r="I132" s="136"/>
      <c r="J132" s="136"/>
      <c r="K132" s="135">
        <f>+'[2]經費累計-輸入'!P132</f>
        <v>0</v>
      </c>
      <c r="L132" s="135">
        <f>+'[2]經費累計-輸入'!R132</f>
        <v>0</v>
      </c>
      <c r="M132" s="135">
        <f>+'[2]經費累計-輸入'!T132</f>
        <v>0</v>
      </c>
    </row>
    <row r="133" spans="1:13" hidden="1">
      <c r="A133" s="134"/>
      <c r="B133" s="134"/>
      <c r="C133" s="134"/>
      <c r="D133" s="134"/>
      <c r="E133" s="134"/>
      <c r="F133" s="135">
        <f>'[2]經費累計-輸入'!H132</f>
        <v>0</v>
      </c>
      <c r="G133" s="135">
        <f>+'[2]經費累計-輸入'!K132</f>
        <v>0</v>
      </c>
      <c r="H133" s="135"/>
      <c r="I133" s="136"/>
      <c r="J133" s="136"/>
      <c r="K133" s="135"/>
      <c r="L133" s="135"/>
      <c r="M133" s="137"/>
    </row>
    <row r="134" spans="1:13" s="138" customFormat="1" hidden="1">
      <c r="A134" s="134"/>
      <c r="B134" s="134"/>
      <c r="C134" s="134"/>
      <c r="D134" s="134"/>
      <c r="E134" s="134"/>
      <c r="F134" s="135"/>
      <c r="G134" s="135"/>
      <c r="H134" s="135"/>
      <c r="I134" s="136"/>
      <c r="J134" s="136"/>
      <c r="K134" s="135"/>
      <c r="L134" s="135"/>
      <c r="M134" s="137"/>
    </row>
    <row r="135" spans="1:13" hidden="1">
      <c r="A135" s="141" t="s">
        <v>188</v>
      </c>
      <c r="B135" s="133"/>
      <c r="C135" s="133"/>
      <c r="D135" s="133"/>
      <c r="E135" s="146" t="s">
        <v>193</v>
      </c>
      <c r="F135" s="135">
        <f>'[2]經費累計-輸入'!F136</f>
        <v>0</v>
      </c>
      <c r="G135" s="135">
        <f>+'[2]經費累計-輸入'!I136</f>
        <v>0</v>
      </c>
      <c r="H135" s="135">
        <f>+'[2]經費累計-輸入'!L136</f>
        <v>0</v>
      </c>
      <c r="I135" s="136"/>
      <c r="J135" s="136"/>
      <c r="K135" s="135">
        <f>+'[2]經費累計-輸入'!O136</f>
        <v>0</v>
      </c>
      <c r="L135" s="135">
        <f>+'[2]經費累計-輸入'!Q136</f>
        <v>0</v>
      </c>
      <c r="M135" s="137">
        <f>+'[2]經費累計-輸入'!S136</f>
        <v>0</v>
      </c>
    </row>
    <row r="136" spans="1:13" hidden="1">
      <c r="A136" s="132"/>
      <c r="B136" s="132"/>
      <c r="C136" s="132"/>
      <c r="D136" s="132"/>
      <c r="E136" s="147" t="s">
        <v>194</v>
      </c>
      <c r="F136" s="135">
        <f>'[2]經費累計-輸入'!G136</f>
        <v>0</v>
      </c>
      <c r="G136" s="135">
        <f>+'[2]經費累計-輸入'!J136</f>
        <v>0</v>
      </c>
      <c r="H136" s="135"/>
      <c r="I136" s="136"/>
      <c r="J136" s="136"/>
      <c r="K136" s="135">
        <f>+'[2]經費累計-輸入'!P136</f>
        <v>0</v>
      </c>
      <c r="L136" s="135">
        <f>+'[2]經費累計-輸入'!R136</f>
        <v>0</v>
      </c>
      <c r="M136" s="135">
        <f>+'[2]經費累計-輸入'!T136</f>
        <v>0</v>
      </c>
    </row>
    <row r="137" spans="1:13" hidden="1">
      <c r="A137" s="134"/>
      <c r="B137" s="134"/>
      <c r="C137" s="134"/>
      <c r="D137" s="134"/>
      <c r="E137" s="134"/>
      <c r="F137" s="135">
        <f>'[2]經費累計-輸入'!H136</f>
        <v>0</v>
      </c>
      <c r="G137" s="135">
        <f>+'[2]經費累計-輸入'!K136</f>
        <v>0</v>
      </c>
      <c r="H137" s="135"/>
      <c r="I137" s="136"/>
      <c r="J137" s="136"/>
      <c r="K137" s="135"/>
      <c r="L137" s="135"/>
      <c r="M137" s="135"/>
    </row>
    <row r="138" spans="1:13" hidden="1">
      <c r="A138" s="133"/>
      <c r="B138" s="133"/>
      <c r="C138" s="132"/>
      <c r="D138" s="132"/>
      <c r="E138" s="145"/>
      <c r="F138" s="135"/>
      <c r="G138" s="135"/>
      <c r="H138" s="135"/>
      <c r="I138" s="136"/>
      <c r="J138" s="136"/>
      <c r="K138" s="135"/>
      <c r="L138" s="135"/>
      <c r="M138" s="135"/>
    </row>
    <row r="139" spans="1:13" hidden="1">
      <c r="A139" s="141" t="s">
        <v>188</v>
      </c>
      <c r="B139" s="133"/>
      <c r="C139" s="133"/>
      <c r="D139" s="133"/>
      <c r="E139" s="146" t="s">
        <v>201</v>
      </c>
      <c r="F139" s="135">
        <f>'[2]經費累計-輸入'!F140</f>
        <v>0</v>
      </c>
      <c r="G139" s="135">
        <f>+'[2]經費累計-輸入'!I140</f>
        <v>0</v>
      </c>
      <c r="H139" s="135">
        <f>+'[2]經費累計-輸入'!L140</f>
        <v>0</v>
      </c>
      <c r="I139" s="136"/>
      <c r="J139" s="136"/>
      <c r="K139" s="135">
        <f>+'[2]經費累計-輸入'!O140</f>
        <v>0</v>
      </c>
      <c r="L139" s="135">
        <f>+'[2]經費累計-輸入'!Q140</f>
        <v>0</v>
      </c>
      <c r="M139" s="135">
        <f>+'[2]經費累計-輸入'!S140</f>
        <v>0</v>
      </c>
    </row>
    <row r="140" spans="1:13" hidden="1">
      <c r="A140" s="132"/>
      <c r="B140" s="132"/>
      <c r="C140" s="132"/>
      <c r="D140" s="132"/>
      <c r="E140" s="147" t="s">
        <v>202</v>
      </c>
      <c r="F140" s="135">
        <f>'[2]經費累計-輸入'!G140</f>
        <v>0</v>
      </c>
      <c r="G140" s="135">
        <f>+'[2]經費累計-輸入'!J140</f>
        <v>0</v>
      </c>
      <c r="H140" s="135"/>
      <c r="I140" s="136"/>
      <c r="J140" s="136"/>
      <c r="K140" s="135">
        <f>+'[2]經費累計-輸入'!P140</f>
        <v>0</v>
      </c>
      <c r="L140" s="135">
        <f>+'[2]經費累計-輸入'!R140</f>
        <v>0</v>
      </c>
      <c r="M140" s="135">
        <f>+'[2]經費累計-輸入'!T140</f>
        <v>0</v>
      </c>
    </row>
    <row r="141" spans="1:13" hidden="1">
      <c r="A141" s="132"/>
      <c r="B141" s="132"/>
      <c r="C141" s="132"/>
      <c r="D141" s="132"/>
      <c r="E141" s="147"/>
      <c r="F141" s="135">
        <f>'[2]經費累計-輸入'!H140</f>
        <v>0</v>
      </c>
      <c r="G141" s="135">
        <f>+'[2]經費累計-輸入'!K140</f>
        <v>0</v>
      </c>
      <c r="H141" s="135"/>
      <c r="I141" s="136"/>
      <c r="J141" s="136"/>
      <c r="K141" s="135"/>
      <c r="L141" s="135"/>
      <c r="M141" s="135"/>
    </row>
    <row r="142" spans="1:13" s="138" customFormat="1" hidden="1">
      <c r="A142" s="132"/>
      <c r="B142" s="132"/>
      <c r="C142" s="132"/>
      <c r="D142" s="132"/>
      <c r="E142" s="147"/>
      <c r="F142" s="135"/>
      <c r="G142" s="135"/>
      <c r="H142" s="135"/>
      <c r="I142" s="136"/>
      <c r="J142" s="136"/>
      <c r="K142" s="135"/>
      <c r="L142" s="135"/>
      <c r="M142" s="137"/>
    </row>
    <row r="143" spans="1:13" s="138" customFormat="1">
      <c r="A143" s="133"/>
      <c r="B143" s="133"/>
      <c r="C143" s="133"/>
      <c r="D143" s="132"/>
      <c r="E143" s="139">
        <f>'[2]經費累計-輸入'!E143</f>
        <v>317100</v>
      </c>
      <c r="F143" s="135">
        <f>'[2]經費累計-輸入'!F144</f>
        <v>4975924</v>
      </c>
      <c r="G143" s="135">
        <f>+'[2]經費累計-輸入'!I144</f>
        <v>0</v>
      </c>
      <c r="H143" s="135">
        <f>+'[2]經費累計-輸入'!L144</f>
        <v>128000</v>
      </c>
      <c r="I143" s="136"/>
      <c r="J143" s="136"/>
      <c r="K143" s="135">
        <f>+'[2]經費累計-輸入'!O144</f>
        <v>0</v>
      </c>
      <c r="L143" s="135">
        <f>+'[2]經費累計-輸入'!Q144</f>
        <v>0</v>
      </c>
      <c r="M143" s="137">
        <f>+'[2]經費累計-輸入'!S144</f>
        <v>80557</v>
      </c>
    </row>
    <row r="144" spans="1:13">
      <c r="A144" s="132">
        <f>'[2]經費累計-輸入'!A144</f>
        <v>7</v>
      </c>
      <c r="B144" s="132">
        <f>'[2]經費累計-輸入'!B144</f>
        <v>6</v>
      </c>
      <c r="C144" s="132">
        <f>'[2]經費累計-輸入'!C144</f>
        <v>3</v>
      </c>
      <c r="D144" s="132"/>
      <c r="E144" s="140" t="str">
        <f>'[2]經費累計-輸入'!E144</f>
        <v>建築及設備</v>
      </c>
      <c r="F144" s="135">
        <f>'[2]經費累計-輸入'!G144</f>
        <v>0</v>
      </c>
      <c r="G144" s="135">
        <f>+'[2]經費累計-輸入'!J144</f>
        <v>0</v>
      </c>
      <c r="H144" s="135"/>
      <c r="I144" s="136"/>
      <c r="J144" s="136"/>
      <c r="K144" s="135">
        <f>+'[2]經費累計-輸入'!P144</f>
        <v>47443</v>
      </c>
      <c r="L144" s="135">
        <f>+'[2]經費累計-輸入'!R144</f>
        <v>0</v>
      </c>
      <c r="M144" s="135">
        <f>+'[2]經費累計-輸入'!T144</f>
        <v>0</v>
      </c>
    </row>
    <row r="145" spans="1:13">
      <c r="A145" s="132"/>
      <c r="B145" s="132"/>
      <c r="C145" s="132"/>
      <c r="D145" s="132"/>
      <c r="E145" s="140"/>
      <c r="F145" s="135">
        <f>'[2]經費累計-輸入'!H144</f>
        <v>0</v>
      </c>
      <c r="G145" s="135">
        <f>+'[2]經費累計-輸入'!K144</f>
        <v>4975924</v>
      </c>
      <c r="H145" s="135"/>
      <c r="I145" s="136"/>
      <c r="J145" s="136"/>
      <c r="K145" s="135"/>
      <c r="L145" s="135"/>
      <c r="M145" s="137"/>
    </row>
    <row r="146" spans="1:13">
      <c r="A146" s="134"/>
      <c r="B146" s="134"/>
      <c r="C146" s="134"/>
      <c r="D146" s="134"/>
      <c r="E146" s="134"/>
      <c r="F146" s="135"/>
      <c r="G146" s="135"/>
      <c r="H146" s="135"/>
      <c r="I146" s="136"/>
      <c r="J146" s="136"/>
      <c r="K146" s="135"/>
      <c r="L146" s="135"/>
      <c r="M146" s="137"/>
    </row>
    <row r="147" spans="1:13">
      <c r="A147" s="134"/>
      <c r="B147" s="134"/>
      <c r="C147" s="134"/>
      <c r="D147" s="134"/>
      <c r="E147" s="134"/>
      <c r="F147" s="135"/>
      <c r="G147" s="135"/>
      <c r="H147" s="135"/>
      <c r="I147" s="136"/>
      <c r="J147" s="136"/>
      <c r="K147" s="135"/>
      <c r="L147" s="135"/>
      <c r="M147" s="137"/>
    </row>
    <row r="148" spans="1:13">
      <c r="A148" s="134"/>
      <c r="B148" s="134"/>
      <c r="C148" s="134"/>
      <c r="D148" s="134"/>
      <c r="E148" s="142">
        <f>'[2]經費累計-輸入'!E146</f>
        <v>317102</v>
      </c>
      <c r="F148" s="135">
        <f>'[2]經費累計-輸入'!F147</f>
        <v>2296974</v>
      </c>
      <c r="G148" s="135">
        <f>+'[2]經費累計-輸入'!I147</f>
        <v>0</v>
      </c>
      <c r="H148" s="135">
        <f>+'[2]經費累計-輸入'!L147</f>
        <v>58000</v>
      </c>
      <c r="I148" s="136"/>
      <c r="J148" s="136"/>
      <c r="K148" s="135">
        <f>+'[2]經費累計-輸入'!O147</f>
        <v>0</v>
      </c>
      <c r="L148" s="135">
        <f>+'[2]經費累計-輸入'!Q147</f>
        <v>0</v>
      </c>
      <c r="M148" s="135">
        <f>+'[2]經費累計-輸入'!S147</f>
        <v>58000</v>
      </c>
    </row>
    <row r="149" spans="1:13">
      <c r="A149" s="134"/>
      <c r="B149" s="134"/>
      <c r="C149" s="134"/>
      <c r="D149" s="133">
        <f>'[2]經費累計-輸入'!D147</f>
        <v>1</v>
      </c>
      <c r="E149" s="143" t="str">
        <f>'[3]經費累計-輸入'!E147</f>
        <v>營建工程</v>
      </c>
      <c r="F149" s="135">
        <f>'[2]經費累計-輸入'!G147</f>
        <v>0</v>
      </c>
      <c r="G149" s="135">
        <f>+'[2]經費累計-輸入'!J147</f>
        <v>0</v>
      </c>
      <c r="H149" s="135"/>
      <c r="I149" s="136"/>
      <c r="J149" s="136"/>
      <c r="K149" s="135">
        <f>+'[2]經費累計-輸入'!P147</f>
        <v>0</v>
      </c>
      <c r="L149" s="135">
        <f>+'[2]經費累計-輸入'!R147</f>
        <v>0</v>
      </c>
      <c r="M149" s="135">
        <f>+'[2]經費累計-輸入'!T147</f>
        <v>0</v>
      </c>
    </row>
    <row r="150" spans="1:13">
      <c r="A150" s="134"/>
      <c r="B150" s="134"/>
      <c r="C150" s="134"/>
      <c r="D150" s="134"/>
      <c r="E150" s="134"/>
      <c r="F150" s="135">
        <f>'[2]經費累計-輸入'!H147</f>
        <v>0</v>
      </c>
      <c r="G150" s="135">
        <f>+'[2]經費累計-輸入'!K147</f>
        <v>2296974</v>
      </c>
      <c r="H150" s="135"/>
      <c r="I150" s="136"/>
      <c r="J150" s="136"/>
      <c r="K150" s="135"/>
      <c r="L150" s="135"/>
      <c r="M150" s="137"/>
    </row>
    <row r="151" spans="1:13">
      <c r="A151" s="134"/>
      <c r="B151" s="134"/>
      <c r="C151" s="134"/>
      <c r="D151" s="134"/>
      <c r="E151" s="134"/>
      <c r="F151" s="135"/>
      <c r="G151" s="135"/>
      <c r="H151" s="135"/>
      <c r="I151" s="136"/>
      <c r="J151" s="136"/>
      <c r="K151" s="135"/>
      <c r="L151" s="135"/>
      <c r="M151" s="137"/>
    </row>
    <row r="152" spans="1:13">
      <c r="A152" s="134"/>
      <c r="B152" s="134"/>
      <c r="C152" s="134"/>
      <c r="D152" s="134"/>
      <c r="E152" s="146" t="s">
        <v>213</v>
      </c>
      <c r="F152" s="135">
        <f>'[2]經費累計-輸入'!F151</f>
        <v>2296974</v>
      </c>
      <c r="G152" s="135">
        <f>+'[2]經費累計-輸入'!I151</f>
        <v>0</v>
      </c>
      <c r="H152" s="135">
        <f>'[2]經費累計-輸入'!L151</f>
        <v>58000</v>
      </c>
      <c r="I152" s="136"/>
      <c r="J152" s="136"/>
      <c r="K152" s="135">
        <f>+'[2]經費累計-輸入'!O151</f>
        <v>0</v>
      </c>
      <c r="L152" s="135">
        <f>+'[2]經費累計-輸入'!Q151</f>
        <v>0</v>
      </c>
      <c r="M152" s="135">
        <f>+'[2]經費累計-輸入'!S151</f>
        <v>58000</v>
      </c>
    </row>
    <row r="153" spans="1:13">
      <c r="A153" s="134"/>
      <c r="B153" s="134"/>
      <c r="C153" s="134"/>
      <c r="D153" s="134"/>
      <c r="E153" s="147" t="s">
        <v>214</v>
      </c>
      <c r="F153" s="135">
        <f>'[2]經費累計-輸入'!G151</f>
        <v>0</v>
      </c>
      <c r="G153" s="135">
        <f>+'[2]經費累計-輸入'!J151</f>
        <v>0</v>
      </c>
      <c r="H153" s="135"/>
      <c r="I153" s="136"/>
      <c r="J153" s="136"/>
      <c r="K153" s="135">
        <f>+'[2]經費累計-輸入'!P151</f>
        <v>0</v>
      </c>
      <c r="L153" s="135">
        <f>+'[2]經費累計-輸入'!R151</f>
        <v>0</v>
      </c>
      <c r="M153" s="135">
        <f>+'[2]經費累計-輸入'!T151</f>
        <v>0</v>
      </c>
    </row>
    <row r="154" spans="1:13" s="138" customFormat="1">
      <c r="A154" s="134"/>
      <c r="B154" s="134"/>
      <c r="C154" s="134"/>
      <c r="D154" s="134"/>
      <c r="E154" s="147"/>
      <c r="F154" s="135">
        <f>'[2]經費累計-輸入'!H237</f>
        <v>0</v>
      </c>
      <c r="G154" s="135">
        <f>+'[2]經費累計-輸入'!K151</f>
        <v>2296974</v>
      </c>
      <c r="H154" s="135"/>
      <c r="I154" s="136"/>
      <c r="J154" s="136"/>
      <c r="K154" s="135"/>
      <c r="L154" s="135"/>
      <c r="M154" s="135"/>
    </row>
    <row r="155" spans="1:13">
      <c r="A155" s="134"/>
      <c r="B155" s="134"/>
      <c r="C155" s="134"/>
      <c r="D155" s="134"/>
      <c r="E155" s="142">
        <f>'[2]經費累計-輸入'!E153</f>
        <v>317103</v>
      </c>
      <c r="F155" s="135">
        <f>'[2]經費累計-輸入'!F154</f>
        <v>1665000</v>
      </c>
      <c r="G155" s="135">
        <f>+'[2]經費累計-輸入'!I154</f>
        <v>0</v>
      </c>
      <c r="H155" s="135">
        <f>+'[2]經費累計-輸入'!L154</f>
        <v>0</v>
      </c>
      <c r="I155" s="136"/>
      <c r="J155" s="136"/>
      <c r="K155" s="135">
        <f>+'[2]經費累計-輸入'!O154</f>
        <v>0</v>
      </c>
      <c r="L155" s="135">
        <f>+'[2]經費累計-輸入'!Q154</f>
        <v>0</v>
      </c>
      <c r="M155" s="135">
        <f>+'[2]經費累計-輸入'!S154</f>
        <v>0</v>
      </c>
    </row>
    <row r="156" spans="1:13">
      <c r="A156" s="134"/>
      <c r="B156" s="134"/>
      <c r="C156" s="134"/>
      <c r="D156" s="133">
        <f>'[2]經費累計-輸入'!D154</f>
        <v>2</v>
      </c>
      <c r="E156" s="143" t="str">
        <f>'[2]經費累計-輸入'!E154</f>
        <v>交通及運輸設備</v>
      </c>
      <c r="F156" s="135">
        <f>'[2]經費累計-輸入'!G154</f>
        <v>0</v>
      </c>
      <c r="G156" s="135">
        <f>+'[2]經費累計-輸入'!J154</f>
        <v>0</v>
      </c>
      <c r="H156" s="135"/>
      <c r="I156" s="136"/>
      <c r="J156" s="136"/>
      <c r="K156" s="135">
        <f>+'[2]經費累計-輸入'!P154</f>
        <v>0</v>
      </c>
      <c r="L156" s="135">
        <f>+'[2]經費累計-輸入'!R154</f>
        <v>0</v>
      </c>
      <c r="M156" s="135">
        <f>+'[2]經費累計-輸入'!T154</f>
        <v>0</v>
      </c>
    </row>
    <row r="157" spans="1:13">
      <c r="A157" s="134"/>
      <c r="B157" s="134"/>
      <c r="C157" s="134"/>
      <c r="D157" s="134"/>
      <c r="E157" s="134"/>
      <c r="F157" s="135">
        <f>'[2]經費累計-輸入'!H154</f>
        <v>0</v>
      </c>
      <c r="G157" s="135">
        <f>+'[2]經費累計-輸入'!K154</f>
        <v>1665000</v>
      </c>
      <c r="H157" s="135"/>
      <c r="I157" s="136"/>
      <c r="J157" s="136"/>
      <c r="K157" s="135"/>
      <c r="L157" s="135"/>
      <c r="M157" s="137"/>
    </row>
    <row r="158" spans="1:13">
      <c r="A158" s="148"/>
      <c r="B158" s="148"/>
      <c r="C158" s="148"/>
      <c r="D158" s="148"/>
      <c r="E158" s="148"/>
      <c r="F158" s="149"/>
      <c r="G158" s="149"/>
      <c r="H158" s="149"/>
      <c r="I158" s="150"/>
      <c r="J158" s="150"/>
      <c r="K158" s="149"/>
      <c r="L158" s="149"/>
      <c r="M158" s="151"/>
    </row>
    <row r="159" spans="1:13">
      <c r="A159" s="134"/>
      <c r="B159" s="134"/>
      <c r="C159" s="134"/>
      <c r="D159" s="134"/>
      <c r="E159" s="146" t="s">
        <v>215</v>
      </c>
      <c r="F159" s="135">
        <f>'[2]經費累計-輸入'!F158</f>
        <v>1665000</v>
      </c>
      <c r="G159" s="135">
        <f>+'[2]經費累計-輸入'!I158</f>
        <v>0</v>
      </c>
      <c r="H159" s="135">
        <f>'[2]經費累計-輸入'!L158</f>
        <v>0</v>
      </c>
      <c r="I159" s="136"/>
      <c r="J159" s="136"/>
      <c r="K159" s="135">
        <f>+'[2]經費累計-輸入'!O158</f>
        <v>0</v>
      </c>
      <c r="L159" s="135">
        <f>+'[2]經費累計-輸入'!Q158</f>
        <v>0</v>
      </c>
      <c r="M159" s="135">
        <f>+'[2]經費累計-輸入'!S158</f>
        <v>0</v>
      </c>
    </row>
    <row r="160" spans="1:13">
      <c r="A160" s="134"/>
      <c r="B160" s="134"/>
      <c r="C160" s="134"/>
      <c r="D160" s="134"/>
      <c r="E160" s="147" t="s">
        <v>216</v>
      </c>
      <c r="F160" s="135">
        <f>'[2]經費累計-輸入'!G158</f>
        <v>0</v>
      </c>
      <c r="G160" s="135">
        <f>+'[2]經費累計-輸入'!J158</f>
        <v>0</v>
      </c>
      <c r="H160" s="135"/>
      <c r="I160" s="136"/>
      <c r="J160" s="136"/>
      <c r="K160" s="135">
        <f>+'[2]經費累計-輸入'!P158</f>
        <v>0</v>
      </c>
      <c r="L160" s="135">
        <f>+'[2]經費累計-輸入'!R158</f>
        <v>0</v>
      </c>
      <c r="M160" s="135">
        <f>+'[2]經費累計-輸入'!T158</f>
        <v>0</v>
      </c>
    </row>
    <row r="161" spans="1:13" s="138" customFormat="1">
      <c r="A161" s="134"/>
      <c r="B161" s="134"/>
      <c r="C161" s="134"/>
      <c r="D161" s="134"/>
      <c r="E161" s="147"/>
      <c r="F161" s="135">
        <f>'[2]經費累計-輸入'!H158</f>
        <v>0</v>
      </c>
      <c r="G161" s="135">
        <f>+'[2]經費累計-輸入'!K158</f>
        <v>1665000</v>
      </c>
      <c r="H161" s="135"/>
      <c r="I161" s="136"/>
      <c r="J161" s="136"/>
      <c r="K161" s="135"/>
      <c r="L161" s="135"/>
      <c r="M161" s="135"/>
    </row>
    <row r="162" spans="1:13">
      <c r="A162" s="134"/>
      <c r="B162" s="134"/>
      <c r="C162" s="134"/>
      <c r="D162" s="134"/>
      <c r="E162" s="134"/>
      <c r="F162" s="135"/>
      <c r="G162" s="135"/>
      <c r="H162" s="135"/>
      <c r="I162" s="136"/>
      <c r="J162" s="136"/>
      <c r="K162" s="135"/>
      <c r="L162" s="135"/>
      <c r="M162" s="137"/>
    </row>
    <row r="163" spans="1:13">
      <c r="A163" s="134"/>
      <c r="B163" s="134"/>
      <c r="C163" s="134"/>
      <c r="D163" s="133"/>
      <c r="E163" s="142">
        <f>'[2]經費累計-輸入'!E160</f>
        <v>317104</v>
      </c>
      <c r="F163" s="135">
        <f>'[2]經費累計-輸入'!F161</f>
        <v>1013950</v>
      </c>
      <c r="G163" s="135">
        <f>+'[2]經費累計-輸入'!I161</f>
        <v>0</v>
      </c>
      <c r="H163" s="135">
        <f>+'[2]經費累計-輸入'!L161</f>
        <v>70000</v>
      </c>
      <c r="I163" s="136"/>
      <c r="J163" s="136"/>
      <c r="K163" s="135">
        <f>+'[2]經費累計-輸入'!O161</f>
        <v>0</v>
      </c>
      <c r="L163" s="135">
        <f>+'[2]經費累計-輸入'!Q161</f>
        <v>0</v>
      </c>
      <c r="M163" s="137">
        <f>+'[2]經費累計-輸入'!S161</f>
        <v>22557</v>
      </c>
    </row>
    <row r="164" spans="1:13" s="138" customFormat="1">
      <c r="A164" s="132"/>
      <c r="B164" s="132"/>
      <c r="C164" s="132"/>
      <c r="D164" s="132">
        <f>'[2]經費累計-輸入'!D161</f>
        <v>3</v>
      </c>
      <c r="E164" s="140" t="str">
        <f>'[2]經費累計-輸入'!E161</f>
        <v xml:space="preserve">       其他設備</v>
      </c>
      <c r="F164" s="135">
        <f>'[2]經費累計-輸入'!G161</f>
        <v>0</v>
      </c>
      <c r="G164" s="135">
        <f>+'[2]經費累計-輸入'!J161</f>
        <v>0</v>
      </c>
      <c r="H164" s="135" t="s">
        <v>217</v>
      </c>
      <c r="I164" s="136"/>
      <c r="J164" s="136"/>
      <c r="K164" s="135">
        <f>+'[2]經費累計-輸入'!P161</f>
        <v>47443</v>
      </c>
      <c r="L164" s="135">
        <f>+'[2]經費累計-輸入'!R161</f>
        <v>0</v>
      </c>
      <c r="M164" s="135">
        <f>+'[2]經費累計-輸入'!T161</f>
        <v>0</v>
      </c>
    </row>
    <row r="165" spans="1:13">
      <c r="A165" s="134"/>
      <c r="B165" s="134"/>
      <c r="C165" s="134"/>
      <c r="D165" s="134"/>
      <c r="E165" s="134"/>
      <c r="F165" s="135">
        <f>'[2]經費累計-輸入'!H161</f>
        <v>0</v>
      </c>
      <c r="G165" s="135">
        <f>+'[2]經費累計-輸入'!K161</f>
        <v>1013950</v>
      </c>
      <c r="H165" s="135"/>
      <c r="I165" s="136"/>
      <c r="J165" s="136"/>
      <c r="K165" s="135"/>
      <c r="L165" s="135"/>
      <c r="M165" s="137"/>
    </row>
    <row r="166" spans="1:13">
      <c r="A166" s="134"/>
      <c r="B166" s="134"/>
      <c r="C166" s="134"/>
      <c r="D166" s="134"/>
      <c r="E166" s="134"/>
      <c r="F166" s="135"/>
      <c r="G166" s="135"/>
      <c r="H166" s="135"/>
      <c r="I166" s="136"/>
      <c r="J166" s="136"/>
      <c r="K166" s="135"/>
      <c r="L166" s="135"/>
      <c r="M166" s="137"/>
    </row>
    <row r="167" spans="1:13">
      <c r="A167" s="141" t="s">
        <v>188</v>
      </c>
      <c r="B167" s="133"/>
      <c r="C167" s="133"/>
      <c r="D167" s="133"/>
      <c r="E167" s="146" t="str">
        <f>'[2]經費累計-輸入'!E164</f>
        <v>0300</v>
      </c>
      <c r="F167" s="135">
        <f>'[2]經費累計-輸入'!F165</f>
        <v>1013950</v>
      </c>
      <c r="G167" s="135">
        <f>+'[2]經費累計-輸入'!I165</f>
        <v>0</v>
      </c>
      <c r="H167" s="135">
        <f>+'[2]經費累計-輸入'!L165</f>
        <v>70000</v>
      </c>
      <c r="I167" s="136"/>
      <c r="J167" s="136"/>
      <c r="K167" s="135">
        <f>+'[2]經費累計-輸入'!O165</f>
        <v>0</v>
      </c>
      <c r="L167" s="135">
        <f>+'[2]經費累計-輸入'!Q165</f>
        <v>0</v>
      </c>
      <c r="M167" s="137">
        <f>+'[2]經費累計-輸入'!S165</f>
        <v>22557</v>
      </c>
    </row>
    <row r="168" spans="1:13" s="138" customFormat="1">
      <c r="A168" s="132"/>
      <c r="B168" s="132"/>
      <c r="C168" s="132"/>
      <c r="D168" s="132"/>
      <c r="E168" s="147" t="str">
        <f>'[2]經費累計-輸入'!E165</f>
        <v>設備及投資</v>
      </c>
      <c r="F168" s="135">
        <f>'[2]經費累計-輸入'!G165</f>
        <v>0</v>
      </c>
      <c r="G168" s="135">
        <f>+'[2]經費累計-輸入'!J165</f>
        <v>0</v>
      </c>
      <c r="H168" s="135"/>
      <c r="I168" s="136"/>
      <c r="J168" s="136"/>
      <c r="K168" s="135">
        <f>+'[2]經費累計-輸入'!P165</f>
        <v>47443</v>
      </c>
      <c r="L168" s="135">
        <f>+'[2]經費累計-輸入'!R165</f>
        <v>0</v>
      </c>
      <c r="M168" s="135">
        <f>+'[2]經費累計-輸入'!T165</f>
        <v>0</v>
      </c>
    </row>
    <row r="169" spans="1:13" s="138" customFormat="1">
      <c r="A169" s="134"/>
      <c r="B169" s="134"/>
      <c r="C169" s="134"/>
      <c r="D169" s="134"/>
      <c r="E169" s="134"/>
      <c r="F169" s="135">
        <f>'[2]經費累計-輸入'!H165</f>
        <v>0</v>
      </c>
      <c r="G169" s="135">
        <f>+'[2]經費累計-輸入'!K165</f>
        <v>1013950</v>
      </c>
      <c r="H169" s="135"/>
      <c r="I169" s="136"/>
      <c r="J169" s="136"/>
      <c r="K169" s="135"/>
      <c r="L169" s="135"/>
      <c r="M169" s="137"/>
    </row>
    <row r="170" spans="1:13">
      <c r="A170" s="134"/>
      <c r="B170" s="134"/>
      <c r="C170" s="134"/>
      <c r="D170" s="134"/>
      <c r="E170" s="134"/>
      <c r="F170" s="135"/>
      <c r="G170" s="135"/>
      <c r="H170" s="135"/>
      <c r="I170" s="136"/>
      <c r="J170" s="136"/>
      <c r="K170" s="135"/>
      <c r="L170" s="135"/>
      <c r="M170" s="137"/>
    </row>
    <row r="171" spans="1:13">
      <c r="A171" s="133"/>
      <c r="B171" s="133"/>
      <c r="C171" s="133"/>
      <c r="D171" s="132"/>
      <c r="E171" s="139">
        <f>'[2]經費累計-輸入'!E168</f>
        <v>317500</v>
      </c>
      <c r="F171" s="135">
        <f>'[2]經費累計-輸入'!F169</f>
        <v>269817550</v>
      </c>
      <c r="G171" s="135">
        <f>+'[2]經費累計-輸入'!I169</f>
        <v>0</v>
      </c>
      <c r="H171" s="135">
        <f>+'[2]經費累計-輸入'!L169</f>
        <v>16922000</v>
      </c>
      <c r="I171" s="136"/>
      <c r="J171" s="136"/>
      <c r="K171" s="135">
        <f>+'[2]經費累計-輸入'!O169</f>
        <v>4804531</v>
      </c>
      <c r="L171" s="135">
        <f>+'[2]經費累計-輸入'!Q169</f>
        <v>0</v>
      </c>
      <c r="M171" s="135">
        <f>+'[2]經費累計-輸入'!S169</f>
        <v>11343782</v>
      </c>
    </row>
    <row r="172" spans="1:13">
      <c r="A172" s="132"/>
      <c r="B172" s="132"/>
      <c r="C172" s="132">
        <f>'[2]經費累計-輸入'!C169</f>
        <v>4</v>
      </c>
      <c r="D172" s="132"/>
      <c r="E172" s="140" t="str">
        <f>'[2]經費累計-輸入'!E169</f>
        <v>道路橋樑工程</v>
      </c>
      <c r="F172" s="135">
        <f>'[2]經費累計-輸入'!G169</f>
        <v>0</v>
      </c>
      <c r="G172" s="135">
        <f>+'[2]經費累計-輸入'!J169</f>
        <v>0</v>
      </c>
      <c r="H172" s="135"/>
      <c r="I172" s="136"/>
      <c r="J172" s="136"/>
      <c r="K172" s="135">
        <f>+'[2]經費累計-輸入'!P169</f>
        <v>5578218</v>
      </c>
      <c r="L172" s="135">
        <f>+'[2]經費累計-輸入'!R169</f>
        <v>0</v>
      </c>
      <c r="M172" s="135">
        <f>+'[2]經費累計-輸入'!T169</f>
        <v>369183</v>
      </c>
    </row>
    <row r="173" spans="1:13">
      <c r="A173" s="132"/>
      <c r="B173" s="132"/>
      <c r="C173" s="132"/>
      <c r="D173" s="132"/>
      <c r="E173" s="140"/>
      <c r="F173" s="135">
        <f>'[2]經費累計-輸入'!H169</f>
        <v>0</v>
      </c>
      <c r="G173" s="135">
        <f>+'[2]經費累計-輸入'!K169</f>
        <v>269817550</v>
      </c>
      <c r="H173" s="135"/>
      <c r="I173" s="136"/>
      <c r="J173" s="136"/>
      <c r="K173" s="135"/>
      <c r="L173" s="135"/>
      <c r="M173" s="137"/>
    </row>
    <row r="174" spans="1:13">
      <c r="A174" s="134"/>
      <c r="B174" s="134"/>
      <c r="C174" s="134"/>
      <c r="D174" s="134"/>
      <c r="E174" s="134"/>
      <c r="F174" s="135"/>
      <c r="G174" s="135"/>
      <c r="H174" s="135"/>
      <c r="I174" s="136"/>
      <c r="J174" s="136"/>
      <c r="K174" s="135"/>
      <c r="L174" s="135"/>
      <c r="M174" s="137"/>
    </row>
    <row r="175" spans="1:13">
      <c r="A175" s="134"/>
      <c r="B175" s="134"/>
      <c r="C175" s="134"/>
      <c r="D175" s="133"/>
      <c r="E175" s="142">
        <f>'[2]經費累計-輸入'!E172</f>
        <v>317501</v>
      </c>
      <c r="F175" s="135">
        <f>'[2]經費累計-輸入'!F173</f>
        <v>269817550</v>
      </c>
      <c r="G175" s="135">
        <f>+'[2]經費累計-輸入'!I173</f>
        <v>0</v>
      </c>
      <c r="H175" s="135">
        <f>+'[2]經費累計-輸入'!L173</f>
        <v>16922000</v>
      </c>
      <c r="I175" s="136"/>
      <c r="J175" s="136"/>
      <c r="K175" s="135">
        <f>+'[2]經費累計-輸入'!O173</f>
        <v>4804531</v>
      </c>
      <c r="L175" s="135">
        <f>+'[2]經費累計-輸入'!Q173</f>
        <v>0</v>
      </c>
      <c r="M175" s="135">
        <f>+'[2]經費累計-輸入'!S173</f>
        <v>11343782</v>
      </c>
    </row>
    <row r="176" spans="1:13" s="138" customFormat="1">
      <c r="A176" s="132"/>
      <c r="B176" s="132"/>
      <c r="C176" s="132"/>
      <c r="D176" s="132">
        <f>'[2]經費累計-輸入'!D173</f>
        <v>1</v>
      </c>
      <c r="E176" s="143" t="str">
        <f>'[2]經費累計-輸入'!E173</f>
        <v>道路及橋樑工程</v>
      </c>
      <c r="F176" s="135">
        <f>'[2]經費累計-輸入'!G173</f>
        <v>0</v>
      </c>
      <c r="G176" s="135">
        <f>+'[2]經費累計-輸入'!J173</f>
        <v>0</v>
      </c>
      <c r="H176" s="135" t="s">
        <v>217</v>
      </c>
      <c r="I176" s="136"/>
      <c r="J176" s="136"/>
      <c r="K176" s="135">
        <f>+'[2]經費累計-輸入'!P173</f>
        <v>5578218</v>
      </c>
      <c r="L176" s="135">
        <f>+'[2]經費累計-輸入'!R173</f>
        <v>0</v>
      </c>
      <c r="M176" s="135">
        <f>+'[2]經費累計-輸入'!T173</f>
        <v>369183</v>
      </c>
    </row>
    <row r="177" spans="1:13">
      <c r="A177" s="134"/>
      <c r="B177" s="134"/>
      <c r="C177" s="134"/>
      <c r="D177" s="134"/>
      <c r="E177" s="134"/>
      <c r="F177" s="135">
        <f>'[2]經費累計-輸入'!H173</f>
        <v>0</v>
      </c>
      <c r="G177" s="135">
        <f>+'[2]經費累計-輸入'!K173</f>
        <v>269817550</v>
      </c>
      <c r="H177" s="135"/>
      <c r="I177" s="136"/>
      <c r="J177" s="136"/>
      <c r="K177" s="135"/>
      <c r="L177" s="135"/>
      <c r="M177" s="137"/>
    </row>
    <row r="178" spans="1:13">
      <c r="A178" s="134"/>
      <c r="B178" s="134"/>
      <c r="C178" s="134"/>
      <c r="D178" s="134"/>
      <c r="E178" s="134"/>
      <c r="F178" s="135"/>
      <c r="G178" s="135"/>
      <c r="H178" s="135"/>
      <c r="I178" s="136"/>
      <c r="J178" s="136"/>
      <c r="K178" s="135"/>
      <c r="L178" s="135"/>
      <c r="M178" s="137"/>
    </row>
    <row r="179" spans="1:13">
      <c r="A179" s="141" t="s">
        <v>188</v>
      </c>
      <c r="B179" s="133"/>
      <c r="C179" s="133"/>
      <c r="D179" s="133"/>
      <c r="E179" s="146" t="str">
        <f>'[2]經費累計-輸入'!E176</f>
        <v>0300</v>
      </c>
      <c r="F179" s="135">
        <f>'[2]經費累計-輸入'!F177</f>
        <v>269817550</v>
      </c>
      <c r="G179" s="135">
        <f>+'[2]經費累計-輸入'!I177</f>
        <v>0</v>
      </c>
      <c r="H179" s="135">
        <f>+'[2]經費累計-輸入'!L177</f>
        <v>16922000</v>
      </c>
      <c r="I179" s="136"/>
      <c r="J179" s="136"/>
      <c r="K179" s="135">
        <f>+'[2]經費累計-輸入'!O177</f>
        <v>4804531</v>
      </c>
      <c r="L179" s="135">
        <f>+'[2]經費累計-輸入'!Q177</f>
        <v>0</v>
      </c>
      <c r="M179" s="135">
        <f>+'[2]經費累計-輸入'!S177</f>
        <v>11343782</v>
      </c>
    </row>
    <row r="180" spans="1:13" s="138" customFormat="1">
      <c r="A180" s="132"/>
      <c r="B180" s="132"/>
      <c r="C180" s="132"/>
      <c r="D180" s="132"/>
      <c r="E180" s="147" t="str">
        <f>'[2]經費累計-輸入'!E177</f>
        <v>設備及投資</v>
      </c>
      <c r="F180" s="135">
        <f>'[2]經費累計-輸入'!G177</f>
        <v>0</v>
      </c>
      <c r="G180" s="135">
        <f>+'[2]經費累計-輸入'!J177</f>
        <v>0</v>
      </c>
      <c r="H180" s="135"/>
      <c r="I180" s="136"/>
      <c r="J180" s="136"/>
      <c r="K180" s="135">
        <f>+'[2]經費累計-輸入'!P177</f>
        <v>5578218</v>
      </c>
      <c r="L180" s="135">
        <f>+'[2]經費累計-輸入'!R177</f>
        <v>0</v>
      </c>
      <c r="M180" s="135">
        <f>+'[2]經費累計-輸入'!T177</f>
        <v>369183</v>
      </c>
    </row>
    <row r="181" spans="1:13" s="138" customFormat="1">
      <c r="A181" s="134"/>
      <c r="B181" s="134"/>
      <c r="C181" s="134"/>
      <c r="D181" s="134"/>
      <c r="E181" s="134"/>
      <c r="F181" s="135">
        <f>'[2]經費累計-輸入'!H177</f>
        <v>0</v>
      </c>
      <c r="G181" s="135">
        <f>+'[2]經費累計-輸入'!K177</f>
        <v>269817550</v>
      </c>
      <c r="H181" s="135"/>
      <c r="I181" s="136"/>
      <c r="J181" s="136"/>
      <c r="K181" s="135"/>
      <c r="L181" s="135"/>
      <c r="M181" s="137"/>
    </row>
    <row r="182" spans="1:13">
      <c r="A182" s="134"/>
      <c r="B182" s="134"/>
      <c r="C182" s="134"/>
      <c r="D182" s="134"/>
      <c r="E182" s="134"/>
      <c r="F182" s="135"/>
      <c r="G182" s="135"/>
      <c r="H182" s="135"/>
      <c r="I182" s="136"/>
      <c r="J182" s="136"/>
      <c r="K182" s="135"/>
      <c r="L182" s="135"/>
      <c r="M182" s="137"/>
    </row>
    <row r="183" spans="1:13" s="138" customFormat="1">
      <c r="A183" s="133"/>
      <c r="B183" s="133"/>
      <c r="C183" s="133"/>
      <c r="D183" s="132"/>
      <c r="E183" s="139">
        <f>'[2]經費累計-輸入'!E180</f>
        <v>317600</v>
      </c>
      <c r="F183" s="135">
        <f>'[2]經費累計-輸入'!F181</f>
        <v>241674250</v>
      </c>
      <c r="G183" s="135">
        <f>+'[2]經費累計-輸入'!I181</f>
        <v>0</v>
      </c>
      <c r="H183" s="135">
        <f>+'[2]經費累計-輸入'!L181</f>
        <v>19594000</v>
      </c>
      <c r="I183" s="136"/>
      <c r="J183" s="136"/>
      <c r="K183" s="135">
        <f>+'[2]經費累計-輸入'!O181</f>
        <v>12944664</v>
      </c>
      <c r="L183" s="135">
        <f>+'[2]經費累計-輸入'!Q181</f>
        <v>0</v>
      </c>
      <c r="M183" s="135">
        <f>+'[2]經費累計-輸入'!S181</f>
        <v>5665564</v>
      </c>
    </row>
    <row r="184" spans="1:13">
      <c r="A184" s="132">
        <f>'[2]經費累計-輸入'!A181</f>
        <v>7</v>
      </c>
      <c r="B184" s="132">
        <f>'[2]經費累計-輸入'!B181</f>
        <v>6</v>
      </c>
      <c r="C184" s="132">
        <f>'[2]經費累計-輸入'!C181</f>
        <v>5</v>
      </c>
      <c r="D184" s="132"/>
      <c r="E184" s="140" t="str">
        <f>'[2]經費累計-輸入'!E181</f>
        <v>環境衛生及河川工程</v>
      </c>
      <c r="F184" s="135">
        <f>'[2]經費累計-輸入'!G181</f>
        <v>0</v>
      </c>
      <c r="G184" s="135">
        <f>+'[2]經費累計-輸入'!J181</f>
        <v>0</v>
      </c>
      <c r="H184" s="135"/>
      <c r="I184" s="136"/>
      <c r="J184" s="136"/>
      <c r="K184" s="135">
        <f>+'[2]經費累計-輸入'!P181</f>
        <v>13928436</v>
      </c>
      <c r="L184" s="135">
        <f>+'[2]經費累計-輸入'!R181</f>
        <v>0</v>
      </c>
      <c r="M184" s="135">
        <f>+'[2]經費累計-輸入'!T181</f>
        <v>0</v>
      </c>
    </row>
    <row r="185" spans="1:13" s="138" customFormat="1">
      <c r="A185" s="132"/>
      <c r="B185" s="132"/>
      <c r="C185" s="132"/>
      <c r="D185" s="132"/>
      <c r="E185" s="140"/>
      <c r="F185" s="135">
        <f>'[2]經費累計-輸入'!H181</f>
        <v>0</v>
      </c>
      <c r="G185" s="135">
        <f>+'[2]經費累計-輸入'!K181</f>
        <v>241674250</v>
      </c>
      <c r="H185" s="135"/>
      <c r="I185" s="136"/>
      <c r="J185" s="136"/>
      <c r="K185" s="135"/>
      <c r="L185" s="135"/>
      <c r="M185" s="137"/>
    </row>
    <row r="186" spans="1:13">
      <c r="A186" s="148"/>
      <c r="B186" s="148"/>
      <c r="C186" s="148"/>
      <c r="D186" s="148"/>
      <c r="E186" s="148"/>
      <c r="F186" s="149"/>
      <c r="G186" s="149"/>
      <c r="H186" s="149"/>
      <c r="I186" s="150"/>
      <c r="J186" s="150"/>
      <c r="K186" s="149"/>
      <c r="L186" s="149"/>
      <c r="M186" s="151"/>
    </row>
    <row r="187" spans="1:13">
      <c r="A187" s="134"/>
      <c r="B187" s="134"/>
      <c r="C187" s="134"/>
      <c r="D187" s="133"/>
      <c r="E187" s="142">
        <f>'[2]經費累計-輸入'!E184</f>
        <v>317604</v>
      </c>
      <c r="F187" s="135">
        <f>'[2]經費累計-輸入'!F185</f>
        <v>241674250</v>
      </c>
      <c r="G187" s="135">
        <f>+'[2]經費累計-輸入'!I185</f>
        <v>0</v>
      </c>
      <c r="H187" s="135">
        <f>+'[2]經費累計-輸入'!L185</f>
        <v>19594000</v>
      </c>
      <c r="I187" s="136"/>
      <c r="J187" s="136"/>
      <c r="K187" s="135">
        <f>+'[2]經費累計-輸入'!O185</f>
        <v>12944664</v>
      </c>
      <c r="L187" s="135">
        <f>+'[2]經費累計-輸入'!Q185</f>
        <v>0</v>
      </c>
      <c r="M187" s="135">
        <f>+'[2]經費累計-輸入'!S185</f>
        <v>5665564</v>
      </c>
    </row>
    <row r="188" spans="1:13" s="138" customFormat="1">
      <c r="A188" s="132"/>
      <c r="B188" s="132"/>
      <c r="C188" s="132"/>
      <c r="D188" s="132">
        <f>'[2]經費累計-輸入'!D185</f>
        <v>1</v>
      </c>
      <c r="E188" s="143" t="str">
        <f>'[2]經費累計-輸入'!E185</f>
        <v>水土保持工程</v>
      </c>
      <c r="F188" s="135">
        <f>'[2]經費累計-輸入'!G185</f>
        <v>0</v>
      </c>
      <c r="G188" s="135">
        <f>+'[2]經費累計-輸入'!J185</f>
        <v>0</v>
      </c>
      <c r="H188" s="135" t="s">
        <v>217</v>
      </c>
      <c r="I188" s="136"/>
      <c r="J188" s="136"/>
      <c r="K188" s="135">
        <f>+'[2]經費累計-輸入'!P185</f>
        <v>13928436</v>
      </c>
      <c r="L188" s="135">
        <f>+'[2]經費累計-輸入'!R185</f>
        <v>0</v>
      </c>
      <c r="M188" s="135">
        <f>+'[2]經費累計-輸入'!T185</f>
        <v>0</v>
      </c>
    </row>
    <row r="189" spans="1:13">
      <c r="A189" s="134"/>
      <c r="B189" s="134"/>
      <c r="C189" s="134"/>
      <c r="D189" s="134"/>
      <c r="E189" s="134"/>
      <c r="F189" s="135">
        <f>'[2]經費累計-輸入'!H185</f>
        <v>0</v>
      </c>
      <c r="G189" s="135">
        <f>+'[2]經費累計-輸入'!K185</f>
        <v>241674250</v>
      </c>
      <c r="H189" s="135"/>
      <c r="I189" s="136"/>
      <c r="J189" s="136"/>
      <c r="K189" s="135"/>
      <c r="L189" s="135"/>
      <c r="M189" s="137"/>
    </row>
    <row r="190" spans="1:13">
      <c r="A190" s="134"/>
      <c r="B190" s="134"/>
      <c r="C190" s="134"/>
      <c r="D190" s="134"/>
      <c r="E190" s="134"/>
      <c r="F190" s="135"/>
      <c r="G190" s="135"/>
      <c r="H190" s="135"/>
      <c r="I190" s="136"/>
      <c r="J190" s="136"/>
      <c r="K190" s="135"/>
      <c r="L190" s="135"/>
      <c r="M190" s="137"/>
    </row>
    <row r="191" spans="1:13">
      <c r="A191" s="141" t="s">
        <v>188</v>
      </c>
      <c r="B191" s="133"/>
      <c r="C191" s="133"/>
      <c r="D191" s="133"/>
      <c r="E191" s="146" t="str">
        <f>'[2]經費累計-輸入'!E188</f>
        <v>0300</v>
      </c>
      <c r="F191" s="135">
        <f>'[2]經費累計-輸入'!F189</f>
        <v>241674250</v>
      </c>
      <c r="G191" s="135">
        <f>+'[2]經費累計-輸入'!I189</f>
        <v>0</v>
      </c>
      <c r="H191" s="135">
        <f>+'[2]經費累計-輸入'!L189</f>
        <v>19594000</v>
      </c>
      <c r="I191" s="136"/>
      <c r="J191" s="136"/>
      <c r="K191" s="135">
        <f>+'[2]經費累計-輸入'!O189</f>
        <v>12944664</v>
      </c>
      <c r="L191" s="135">
        <f>+'[2]經費累計-輸入'!Q189</f>
        <v>0</v>
      </c>
      <c r="M191" s="135">
        <f>+'[2]經費累計-輸入'!S189</f>
        <v>5665564</v>
      </c>
    </row>
    <row r="192" spans="1:13" s="138" customFormat="1">
      <c r="A192" s="132"/>
      <c r="B192" s="132"/>
      <c r="C192" s="132"/>
      <c r="D192" s="132"/>
      <c r="E192" s="147" t="str">
        <f>'[2]經費累計-輸入'!E189</f>
        <v>設備及投資</v>
      </c>
      <c r="F192" s="135">
        <f>'[2]經費累計-輸入'!G189</f>
        <v>0</v>
      </c>
      <c r="G192" s="135">
        <f>+'[2]經費累計-輸入'!J189</f>
        <v>0</v>
      </c>
      <c r="H192" s="135"/>
      <c r="I192" s="136"/>
      <c r="J192" s="136"/>
      <c r="K192" s="135">
        <f>+'[2]經費累計-輸入'!P189</f>
        <v>13928436</v>
      </c>
      <c r="L192" s="135">
        <f>+'[2]經費累計-輸入'!R189</f>
        <v>0</v>
      </c>
      <c r="M192" s="135">
        <f>+'[2]經費累計-輸入'!T189</f>
        <v>0</v>
      </c>
    </row>
    <row r="193" spans="1:13" s="138" customFormat="1">
      <c r="A193" s="134"/>
      <c r="B193" s="134"/>
      <c r="C193" s="134"/>
      <c r="D193" s="134"/>
      <c r="E193" s="134"/>
      <c r="F193" s="135">
        <f>'[2]經費累計-輸入'!H189</f>
        <v>0</v>
      </c>
      <c r="G193" s="135">
        <f>+'[2]經費累計-輸入'!K189</f>
        <v>241674250</v>
      </c>
      <c r="H193" s="135"/>
      <c r="I193" s="136"/>
      <c r="J193" s="136"/>
      <c r="K193" s="135"/>
      <c r="L193" s="135"/>
      <c r="M193" s="137"/>
    </row>
    <row r="194" spans="1:13" s="138" customFormat="1">
      <c r="A194" s="134"/>
      <c r="B194" s="134"/>
      <c r="C194" s="134"/>
      <c r="D194" s="134"/>
      <c r="E194" s="134"/>
      <c r="F194" s="135"/>
      <c r="G194" s="135"/>
      <c r="H194" s="135"/>
      <c r="I194" s="136"/>
      <c r="J194" s="136"/>
      <c r="K194" s="135"/>
      <c r="L194" s="135"/>
      <c r="M194" s="137"/>
    </row>
    <row r="195" spans="1:13">
      <c r="A195" s="133"/>
      <c r="B195" s="133"/>
      <c r="C195" s="133"/>
      <c r="D195" s="132"/>
      <c r="E195" s="139">
        <f>'[2]經費累計-輸入'!E192</f>
        <v>317700</v>
      </c>
      <c r="F195" s="135">
        <f>'[2]經費累計-輸入'!F193</f>
        <v>125172243</v>
      </c>
      <c r="G195" s="135">
        <f>+'[2]經費累計-輸入'!I193</f>
        <v>0</v>
      </c>
      <c r="H195" s="135">
        <f>+'[2]經費累計-輸入'!L193</f>
        <v>6058000</v>
      </c>
      <c r="I195" s="136"/>
      <c r="J195" s="136"/>
      <c r="K195" s="135">
        <f>+'[2]經費累計-輸入'!O193</f>
        <v>5125141</v>
      </c>
      <c r="L195" s="135">
        <f>+'[2]經費累計-輸入'!Q193</f>
        <v>0</v>
      </c>
      <c r="M195" s="135">
        <f>+'[2]經費累計-輸入'!S193</f>
        <v>892325</v>
      </c>
    </row>
    <row r="196" spans="1:13">
      <c r="A196" s="132">
        <f>'[2]經費累計-輸入'!A193</f>
        <v>7</v>
      </c>
      <c r="B196" s="132">
        <f>'[2]經費累計-輸入'!B193</f>
        <v>6</v>
      </c>
      <c r="C196" s="132">
        <f>'[2]經費累計-輸入'!C193</f>
        <v>6</v>
      </c>
      <c r="D196" s="132"/>
      <c r="E196" s="140" t="str">
        <f>'[3]經費累計-輸入'!E187</f>
        <v>公園綠化及風景區工程</v>
      </c>
      <c r="F196" s="135">
        <f>'[2]經費累計-輸入'!G193</f>
        <v>0</v>
      </c>
      <c r="G196" s="135">
        <f>+'[2]經費累計-輸入'!J193</f>
        <v>0</v>
      </c>
      <c r="H196" s="135"/>
      <c r="I196" s="136"/>
      <c r="J196" s="136"/>
      <c r="K196" s="135">
        <f>+'[2]經費累計-輸入'!P193</f>
        <v>5165675</v>
      </c>
      <c r="L196" s="135">
        <f>+'[2]經費累計-輸入'!R193</f>
        <v>0</v>
      </c>
      <c r="M196" s="135">
        <f>+'[2]經費累計-輸入'!T193</f>
        <v>0</v>
      </c>
    </row>
    <row r="197" spans="1:13">
      <c r="A197" s="132"/>
      <c r="B197" s="132"/>
      <c r="C197" s="132"/>
      <c r="D197" s="132"/>
      <c r="E197" s="140"/>
      <c r="F197" s="135">
        <f>'[2]經費累計-輸入'!H193</f>
        <v>0</v>
      </c>
      <c r="G197" s="135">
        <f>+'[2]經費累計-輸入'!K193</f>
        <v>125172243</v>
      </c>
      <c r="H197" s="135"/>
      <c r="I197" s="136"/>
      <c r="J197" s="136"/>
      <c r="K197" s="135"/>
      <c r="L197" s="135"/>
      <c r="M197" s="137"/>
    </row>
    <row r="198" spans="1:13">
      <c r="A198" s="134"/>
      <c r="B198" s="134"/>
      <c r="C198" s="134"/>
      <c r="D198" s="134"/>
      <c r="E198" s="134"/>
      <c r="F198" s="135"/>
      <c r="G198" s="135"/>
      <c r="H198" s="135"/>
      <c r="I198" s="136"/>
      <c r="J198" s="136"/>
      <c r="K198" s="135"/>
      <c r="L198" s="135"/>
      <c r="M198" s="137"/>
    </row>
    <row r="199" spans="1:13">
      <c r="A199" s="134"/>
      <c r="B199" s="134"/>
      <c r="C199" s="134"/>
      <c r="D199" s="133"/>
      <c r="E199" s="142">
        <f>'[2]經費累計-輸入'!E196</f>
        <v>317704</v>
      </c>
      <c r="F199" s="135">
        <f>'[2]經費累計-輸入'!F197</f>
        <v>125172243</v>
      </c>
      <c r="G199" s="135">
        <f>+'[2]經費累計-輸入'!I197</f>
        <v>0</v>
      </c>
      <c r="H199" s="135">
        <f>+'[2]經費累計-輸入'!L197</f>
        <v>6058000</v>
      </c>
      <c r="I199" s="136"/>
      <c r="J199" s="136"/>
      <c r="K199" s="135">
        <f>+'[2]經費累計-輸入'!O197</f>
        <v>5125141</v>
      </c>
      <c r="L199" s="135">
        <f>+'[2]經費累計-輸入'!Q197</f>
        <v>0</v>
      </c>
      <c r="M199" s="135">
        <f>+'[2]經費累計-輸入'!S197</f>
        <v>892325</v>
      </c>
    </row>
    <row r="200" spans="1:13" s="138" customFormat="1">
      <c r="A200" s="132"/>
      <c r="B200" s="132"/>
      <c r="C200" s="132"/>
      <c r="D200" s="132">
        <f>'[2]經費累計-輸入'!D197</f>
        <v>1</v>
      </c>
      <c r="E200" s="143" t="str">
        <f>'[2]經費累計-輸入'!E197</f>
        <v>山坡地遊憩設施工程</v>
      </c>
      <c r="F200" s="135">
        <f>'[2]經費累計-輸入'!G197</f>
        <v>0</v>
      </c>
      <c r="G200" s="135">
        <f>+'[2]經費累計-輸入'!J197</f>
        <v>0</v>
      </c>
      <c r="H200" s="135" t="s">
        <v>217</v>
      </c>
      <c r="I200" s="136"/>
      <c r="J200" s="136"/>
      <c r="K200" s="135">
        <f>+'[2]經費累計-輸入'!P197</f>
        <v>5165675</v>
      </c>
      <c r="L200" s="135">
        <f>+'[2]經費累計-輸入'!R197</f>
        <v>0</v>
      </c>
      <c r="M200" s="135">
        <f>+'[2]經費累計-輸入'!T197</f>
        <v>0</v>
      </c>
    </row>
    <row r="201" spans="1:13">
      <c r="A201" s="134"/>
      <c r="B201" s="134"/>
      <c r="C201" s="134"/>
      <c r="D201" s="134"/>
      <c r="E201" s="134"/>
      <c r="F201" s="135">
        <f>'[2]經費累計-輸入'!H197</f>
        <v>0</v>
      </c>
      <c r="G201" s="135">
        <f>+'[2]經費累計-輸入'!K197</f>
        <v>125172243</v>
      </c>
      <c r="H201" s="135"/>
      <c r="I201" s="136"/>
      <c r="J201" s="136"/>
      <c r="K201" s="135"/>
      <c r="L201" s="135"/>
      <c r="M201" s="137"/>
    </row>
    <row r="202" spans="1:13">
      <c r="A202" s="134"/>
      <c r="B202" s="134"/>
      <c r="C202" s="134"/>
      <c r="D202" s="134"/>
      <c r="E202" s="134"/>
      <c r="F202" s="135"/>
      <c r="G202" s="135"/>
      <c r="H202" s="135"/>
      <c r="I202" s="136"/>
      <c r="J202" s="136"/>
      <c r="K202" s="135"/>
      <c r="L202" s="135"/>
      <c r="M202" s="137"/>
    </row>
    <row r="203" spans="1:13">
      <c r="A203" s="141" t="s">
        <v>188</v>
      </c>
      <c r="B203" s="133"/>
      <c r="C203" s="133"/>
      <c r="D203" s="133"/>
      <c r="E203" s="146" t="str">
        <f>'[2]經費累計-輸入'!E200</f>
        <v>0300</v>
      </c>
      <c r="F203" s="135">
        <f>'[2]經費累計-輸入'!F201</f>
        <v>125172243</v>
      </c>
      <c r="G203" s="135">
        <f>+'[2]經費累計-輸入'!I201</f>
        <v>0</v>
      </c>
      <c r="H203" s="135">
        <f>+'[2]經費累計-輸入'!L201</f>
        <v>6058000</v>
      </c>
      <c r="I203" s="136"/>
      <c r="J203" s="136"/>
      <c r="K203" s="135">
        <f>+'[2]經費累計-輸入'!O201</f>
        <v>5125141</v>
      </c>
      <c r="L203" s="135">
        <f>+'[2]經費累計-輸入'!Q201</f>
        <v>0</v>
      </c>
      <c r="M203" s="135">
        <f>+'[2]經費累計-輸入'!S201</f>
        <v>892325</v>
      </c>
    </row>
    <row r="204" spans="1:13" s="138" customFormat="1">
      <c r="A204" s="132"/>
      <c r="B204" s="132"/>
      <c r="C204" s="132"/>
      <c r="D204" s="132"/>
      <c r="E204" s="147" t="str">
        <f>'[2]經費累計-輸入'!E201</f>
        <v>設備及投資</v>
      </c>
      <c r="F204" s="135">
        <f>'[2]經費累計-輸入'!G201</f>
        <v>0</v>
      </c>
      <c r="G204" s="135">
        <f>+'[2]經費累計-輸入'!J201</f>
        <v>0</v>
      </c>
      <c r="H204" s="135"/>
      <c r="I204" s="136"/>
      <c r="J204" s="136"/>
      <c r="K204" s="135">
        <f>+'[2]經費累計-輸入'!P201</f>
        <v>5165675</v>
      </c>
      <c r="L204" s="135">
        <f>+'[2]經費累計-輸入'!R201</f>
        <v>0</v>
      </c>
      <c r="M204" s="135">
        <f>+'[2]經費累計-輸入'!T201</f>
        <v>0</v>
      </c>
    </row>
    <row r="205" spans="1:13" s="138" customFormat="1">
      <c r="A205" s="134"/>
      <c r="B205" s="134"/>
      <c r="C205" s="134"/>
      <c r="D205" s="134"/>
      <c r="E205" s="134"/>
      <c r="F205" s="135">
        <f>'[2]經費累計-輸入'!H201</f>
        <v>0</v>
      </c>
      <c r="G205" s="135">
        <f>+'[2]經費累計-輸入'!K201</f>
        <v>125172243</v>
      </c>
      <c r="H205" s="135"/>
      <c r="I205" s="136"/>
      <c r="J205" s="136"/>
      <c r="K205" s="135"/>
      <c r="L205" s="135"/>
      <c r="M205" s="137"/>
    </row>
    <row r="206" spans="1:13">
      <c r="A206" s="134"/>
      <c r="B206" s="134"/>
      <c r="C206" s="134"/>
      <c r="D206" s="134"/>
      <c r="E206" s="134"/>
      <c r="F206" s="135"/>
      <c r="G206" s="135"/>
      <c r="H206" s="135"/>
      <c r="I206" s="136"/>
      <c r="J206" s="136"/>
      <c r="K206" s="135"/>
      <c r="L206" s="135"/>
      <c r="M206" s="137"/>
    </row>
    <row r="207" spans="1:13">
      <c r="A207" s="133"/>
      <c r="B207" s="133"/>
      <c r="C207" s="133"/>
      <c r="D207" s="132"/>
      <c r="E207" s="139" t="str">
        <f>'[2]經費累計-輸入'!E204</f>
        <v>313900</v>
      </c>
      <c r="F207" s="135">
        <f>'[2]經費累計-輸入'!F205</f>
        <v>0</v>
      </c>
      <c r="G207" s="135">
        <f>+'[2]經費累計-輸入'!I205</f>
        <v>0</v>
      </c>
      <c r="H207" s="135">
        <f>+'[2]經費累計-輸入'!L205</f>
        <v>0</v>
      </c>
      <c r="I207" s="136"/>
      <c r="J207" s="136"/>
      <c r="K207" s="135">
        <f>+'[2]經費累計-輸入'!O205</f>
        <v>0</v>
      </c>
      <c r="L207" s="135">
        <f>+'[2]經費累計-輸入'!Q205</f>
        <v>0</v>
      </c>
      <c r="M207" s="135">
        <f>+'[2]經費累計-輸入'!S205</f>
        <v>0</v>
      </c>
    </row>
    <row r="208" spans="1:13">
      <c r="A208" s="132">
        <f>'[2]經費累計-輸入'!A205</f>
        <v>7</v>
      </c>
      <c r="B208" s="132">
        <f>'[2]經費累計-輸入'!B205</f>
        <v>6</v>
      </c>
      <c r="C208" s="132">
        <f>'[2]經費累計-輸入'!C205</f>
        <v>7</v>
      </c>
      <c r="D208" s="132"/>
      <c r="E208" s="140" t="str">
        <f>'[2]經費累計-輸入'!E205</f>
        <v>接受補助業務支出</v>
      </c>
      <c r="F208" s="135">
        <f>'[2]經費累計-輸入'!G205</f>
        <v>0</v>
      </c>
      <c r="G208" s="135">
        <f>+'[2]經費累計-輸入'!J205</f>
        <v>0</v>
      </c>
      <c r="H208" s="135"/>
      <c r="I208" s="136"/>
      <c r="J208" s="136"/>
      <c r="K208" s="135">
        <f>+'[2]經費累計-輸入'!P205</f>
        <v>0</v>
      </c>
      <c r="L208" s="135">
        <f>+'[2]經費累計-輸入'!R205</f>
        <v>0</v>
      </c>
      <c r="M208" s="135">
        <f>+'[2]經費累計-輸入'!T205</f>
        <v>0</v>
      </c>
    </row>
    <row r="209" spans="1:13">
      <c r="A209" s="132"/>
      <c r="B209" s="132"/>
      <c r="C209" s="132"/>
      <c r="D209" s="132"/>
      <c r="E209" s="140"/>
      <c r="F209" s="135">
        <f>'[2]經費累計-輸入'!H205</f>
        <v>0</v>
      </c>
      <c r="G209" s="135">
        <f>+'[2]經費累計-輸入'!K205</f>
        <v>0</v>
      </c>
      <c r="H209" s="135"/>
      <c r="I209" s="136"/>
      <c r="J209" s="136"/>
      <c r="K209" s="135"/>
      <c r="L209" s="135"/>
      <c r="M209" s="137"/>
    </row>
    <row r="210" spans="1:13">
      <c r="A210" s="134"/>
      <c r="B210" s="134"/>
      <c r="C210" s="134"/>
      <c r="D210" s="134"/>
      <c r="E210" s="134"/>
      <c r="F210" s="135"/>
      <c r="G210" s="135"/>
      <c r="H210" s="135"/>
      <c r="I210" s="136"/>
      <c r="J210" s="136"/>
      <c r="K210" s="135"/>
      <c r="L210" s="135"/>
      <c r="M210" s="137"/>
    </row>
    <row r="211" spans="1:13" s="138" customFormat="1">
      <c r="A211" s="134"/>
      <c r="B211" s="134"/>
      <c r="C211" s="134"/>
      <c r="D211" s="133"/>
      <c r="E211" s="142" t="str">
        <f>'[2]經費累計-輸入'!E208</f>
        <v>313902</v>
      </c>
      <c r="F211" s="135">
        <f>'[2]經費累計-輸入'!F209</f>
        <v>0</v>
      </c>
      <c r="G211" s="135">
        <f>+'[2]經費累計-輸入'!I209</f>
        <v>0</v>
      </c>
      <c r="H211" s="135">
        <f>+'[2]經費累計-輸入'!L209</f>
        <v>0</v>
      </c>
      <c r="I211" s="136"/>
      <c r="J211" s="136"/>
      <c r="K211" s="135">
        <f>+'[2]經費累計-輸入'!O209</f>
        <v>0</v>
      </c>
      <c r="L211" s="135">
        <f>+'[2]經費累計-輸入'!Q209</f>
        <v>0</v>
      </c>
      <c r="M211" s="135">
        <f>+'[2]經費累計-輸入'!S209</f>
        <v>0</v>
      </c>
    </row>
    <row r="212" spans="1:13" s="138" customFormat="1">
      <c r="A212" s="132"/>
      <c r="B212" s="132"/>
      <c r="C212" s="132"/>
      <c r="D212" s="132">
        <f>'[2]經費累計-輸入'!D209</f>
        <v>1</v>
      </c>
      <c r="E212" s="143" t="str">
        <f>'[2]經費累計-輸入'!E209</f>
        <v>接受中央各部會補助業務支出</v>
      </c>
      <c r="F212" s="135">
        <f>'[2]經費累計-輸入'!G209</f>
        <v>0</v>
      </c>
      <c r="G212" s="135">
        <f>+'[2]經費累計-輸入'!J209</f>
        <v>0</v>
      </c>
      <c r="H212" s="135" t="s">
        <v>217</v>
      </c>
      <c r="I212" s="136"/>
      <c r="J212" s="136"/>
      <c r="K212" s="135">
        <f>+'[2]經費累計-輸入'!P209</f>
        <v>0</v>
      </c>
      <c r="L212" s="135">
        <f>+'[2]經費累計-輸入'!R209</f>
        <v>0</v>
      </c>
      <c r="M212" s="135">
        <f>+'[2]經費累計-輸入'!T209</f>
        <v>0</v>
      </c>
    </row>
    <row r="213" spans="1:13">
      <c r="A213" s="134"/>
      <c r="B213" s="134"/>
      <c r="C213" s="134"/>
      <c r="D213" s="134"/>
      <c r="E213" s="134"/>
      <c r="F213" s="135">
        <f>'[2]經費累計-輸入'!H209</f>
        <v>0</v>
      </c>
      <c r="G213" s="135">
        <f>+'[2]經費累計-輸入'!K209</f>
        <v>0</v>
      </c>
      <c r="H213" s="135"/>
      <c r="I213" s="136"/>
      <c r="J213" s="136"/>
      <c r="K213" s="135"/>
      <c r="L213" s="135"/>
      <c r="M213" s="137"/>
    </row>
    <row r="214" spans="1:13">
      <c r="A214" s="148"/>
      <c r="B214" s="148"/>
      <c r="C214" s="148"/>
      <c r="D214" s="148"/>
      <c r="E214" s="148"/>
      <c r="F214" s="149"/>
      <c r="G214" s="149"/>
      <c r="H214" s="149"/>
      <c r="I214" s="150"/>
      <c r="J214" s="150"/>
      <c r="K214" s="149"/>
      <c r="L214" s="149"/>
      <c r="M214" s="151"/>
    </row>
    <row r="215" spans="1:13">
      <c r="A215" s="141" t="s">
        <v>188</v>
      </c>
      <c r="B215" s="133"/>
      <c r="C215" s="133"/>
      <c r="D215" s="133"/>
      <c r="E215" s="146" t="s">
        <v>218</v>
      </c>
      <c r="F215" s="135">
        <f>'[2]經費累計-輸入'!F213</f>
        <v>0</v>
      </c>
      <c r="G215" s="135">
        <f>+'[2]經費累計-輸入'!I213</f>
        <v>0</v>
      </c>
      <c r="H215" s="135">
        <f>+'[2]經費累計-輸入'!L213</f>
        <v>0</v>
      </c>
      <c r="I215" s="136"/>
      <c r="J215" s="136"/>
      <c r="K215" s="135">
        <f>+'[2]經費累計-輸入'!O213</f>
        <v>0</v>
      </c>
      <c r="L215" s="135">
        <f>+'[2]經費累計-輸入'!Q213</f>
        <v>0</v>
      </c>
      <c r="M215" s="135">
        <f>+'[2]經費累計-輸入'!S213</f>
        <v>0</v>
      </c>
    </row>
    <row r="216" spans="1:13" s="138" customFormat="1">
      <c r="A216" s="132"/>
      <c r="B216" s="132"/>
      <c r="C216" s="132"/>
      <c r="D216" s="132"/>
      <c r="E216" s="147" t="s">
        <v>219</v>
      </c>
      <c r="F216" s="135">
        <f>'[2]經費累計-輸入'!G213</f>
        <v>0</v>
      </c>
      <c r="G216" s="135">
        <f>+'[2]經費累計-輸入'!J213</f>
        <v>0</v>
      </c>
      <c r="H216" s="135"/>
      <c r="I216" s="136"/>
      <c r="J216" s="136"/>
      <c r="K216" s="135">
        <f>+'[2]經費累計-輸入'!P213</f>
        <v>0</v>
      </c>
      <c r="L216" s="135">
        <f>+'[2]經費累計-輸入'!R213</f>
        <v>0</v>
      </c>
      <c r="M216" s="135">
        <f>+'[2]經費累計-輸入'!T213</f>
        <v>0</v>
      </c>
    </row>
    <row r="217" spans="1:13" s="138" customFormat="1">
      <c r="A217" s="134"/>
      <c r="B217" s="134"/>
      <c r="C217" s="134"/>
      <c r="D217" s="134"/>
      <c r="E217" s="134"/>
      <c r="F217" s="135">
        <f>'[2]經費累計-輸入'!H213</f>
        <v>0</v>
      </c>
      <c r="G217" s="135">
        <f>+'[2]經費累計-輸入'!K213</f>
        <v>0</v>
      </c>
      <c r="H217" s="135"/>
      <c r="I217" s="136"/>
      <c r="J217" s="136"/>
      <c r="K217" s="135"/>
      <c r="L217" s="135"/>
      <c r="M217" s="137"/>
    </row>
    <row r="218" spans="1:13" s="138" customFormat="1">
      <c r="A218" s="134"/>
      <c r="B218" s="134"/>
      <c r="C218" s="134"/>
      <c r="D218" s="134"/>
      <c r="E218" s="134"/>
      <c r="F218" s="135"/>
      <c r="G218" s="135"/>
      <c r="H218" s="135"/>
      <c r="I218" s="136"/>
      <c r="J218" s="136"/>
      <c r="K218" s="135"/>
      <c r="L218" s="135"/>
      <c r="M218" s="137"/>
    </row>
    <row r="219" spans="1:13">
      <c r="A219" s="134"/>
      <c r="B219" s="134"/>
      <c r="C219" s="134"/>
      <c r="D219" s="134"/>
      <c r="E219" s="146" t="s">
        <v>220</v>
      </c>
      <c r="F219" s="135">
        <f>'[2]經費累計-輸入'!F217</f>
        <v>0</v>
      </c>
      <c r="G219" s="135">
        <f>+'[2]經費累計-輸入'!I217</f>
        <v>0</v>
      </c>
      <c r="H219" s="135">
        <f>+'[2]經費累計-輸入'!L217</f>
        <v>0</v>
      </c>
      <c r="I219" s="136"/>
      <c r="J219" s="136"/>
      <c r="K219" s="135">
        <f>+'[2]經費累計-輸入'!O217</f>
        <v>0</v>
      </c>
      <c r="L219" s="135">
        <f>+'[2]經費累計-輸入'!Q217</f>
        <v>0</v>
      </c>
      <c r="M219" s="135">
        <f>+'[2]經費累計-輸入'!S217</f>
        <v>0</v>
      </c>
    </row>
    <row r="220" spans="1:13">
      <c r="A220" s="134"/>
      <c r="B220" s="134"/>
      <c r="C220" s="134"/>
      <c r="D220" s="134"/>
      <c r="E220" s="147" t="s">
        <v>221</v>
      </c>
      <c r="F220" s="135">
        <f>'[2]經費累計-輸入'!G217</f>
        <v>0</v>
      </c>
      <c r="G220" s="135">
        <f>+'[2]經費累計-輸入'!J217</f>
        <v>0</v>
      </c>
      <c r="H220" s="135"/>
      <c r="I220" s="136"/>
      <c r="J220" s="136"/>
      <c r="K220" s="135">
        <f>+'[2]經費累計-輸入'!P217</f>
        <v>0</v>
      </c>
      <c r="L220" s="135">
        <f>+'[2]經費累計-輸入'!R217</f>
        <v>0</v>
      </c>
      <c r="M220" s="135">
        <f>+'[2]經費累計-輸入'!T217</f>
        <v>0</v>
      </c>
    </row>
    <row r="221" spans="1:13">
      <c r="A221" s="134"/>
      <c r="B221" s="134"/>
      <c r="C221" s="134"/>
      <c r="D221" s="134"/>
      <c r="E221" s="134"/>
      <c r="F221" s="135">
        <f>'[2]經費累計-輸入'!H217</f>
        <v>0</v>
      </c>
      <c r="G221" s="135">
        <f>+'[2]經費累計-輸入'!K217</f>
        <v>0</v>
      </c>
      <c r="H221" s="135"/>
      <c r="I221" s="136"/>
      <c r="J221" s="136"/>
      <c r="K221" s="135"/>
      <c r="L221" s="135"/>
      <c r="M221" s="135"/>
    </row>
    <row r="222" spans="1:13" s="138" customFormat="1">
      <c r="A222" s="134"/>
      <c r="B222" s="134"/>
      <c r="C222" s="134"/>
      <c r="D222" s="134"/>
      <c r="E222" s="134"/>
      <c r="F222" s="135"/>
      <c r="G222" s="135"/>
      <c r="H222" s="135"/>
      <c r="I222" s="136"/>
      <c r="J222" s="136"/>
      <c r="K222" s="135"/>
      <c r="L222" s="135"/>
      <c r="M222" s="135"/>
    </row>
    <row r="223" spans="1:13" s="138" customFormat="1">
      <c r="A223" s="134"/>
      <c r="B223" s="134"/>
      <c r="C223" s="134"/>
      <c r="D223" s="134"/>
      <c r="E223" s="146" t="s">
        <v>222</v>
      </c>
      <c r="F223" s="135">
        <f>'[2]經費累計-輸入'!F221</f>
        <v>0</v>
      </c>
      <c r="G223" s="135">
        <f>+'[2]經費累計-輸入'!I221</f>
        <v>0</v>
      </c>
      <c r="H223" s="135">
        <f>+'[2]經費累計-輸入'!L221</f>
        <v>0</v>
      </c>
      <c r="I223" s="136"/>
      <c r="J223" s="136"/>
      <c r="K223" s="135">
        <f>+'[2]經費累計-輸入'!O221</f>
        <v>0</v>
      </c>
      <c r="L223" s="135">
        <f>+'[2]經費累計-輸入'!Q221</f>
        <v>0</v>
      </c>
      <c r="M223" s="135">
        <f>+'[2]經費累計-輸入'!S221</f>
        <v>0</v>
      </c>
    </row>
    <row r="224" spans="1:13">
      <c r="A224" s="134"/>
      <c r="B224" s="134"/>
      <c r="C224" s="134"/>
      <c r="D224" s="134"/>
      <c r="E224" s="147" t="s">
        <v>223</v>
      </c>
      <c r="F224" s="135">
        <f>'[2]經費累計-輸入'!G221</f>
        <v>0</v>
      </c>
      <c r="G224" s="135">
        <f>+'[2]經費累計-輸入'!J221</f>
        <v>0</v>
      </c>
      <c r="H224" s="135"/>
      <c r="I224" s="136"/>
      <c r="J224" s="136"/>
      <c r="K224" s="135">
        <f>+'[2]經費累計-輸入'!P221</f>
        <v>0</v>
      </c>
      <c r="L224" s="135">
        <f>+'[2]經費累計-輸入'!R221</f>
        <v>0</v>
      </c>
      <c r="M224" s="135">
        <f>+'[2]經費累計-輸入'!T221</f>
        <v>0</v>
      </c>
    </row>
    <row r="225" spans="1:13">
      <c r="A225" s="134"/>
      <c r="B225" s="134"/>
      <c r="C225" s="134"/>
      <c r="D225" s="134"/>
      <c r="E225" s="147"/>
      <c r="F225" s="135">
        <f>'[2]經費累計-輸入'!H221</f>
        <v>0</v>
      </c>
      <c r="G225" s="135">
        <f>+'[2]經費累計-輸入'!K221</f>
        <v>0</v>
      </c>
      <c r="H225" s="135"/>
      <c r="I225" s="136"/>
      <c r="J225" s="136"/>
      <c r="K225" s="135"/>
      <c r="L225" s="135"/>
      <c r="M225" s="135"/>
    </row>
    <row r="226" spans="1:13" s="138" customFormat="1">
      <c r="A226" s="134"/>
      <c r="B226" s="134"/>
      <c r="C226" s="134"/>
      <c r="D226" s="134"/>
      <c r="E226" s="147"/>
      <c r="F226" s="135"/>
      <c r="G226" s="135"/>
      <c r="H226" s="135"/>
      <c r="I226" s="136"/>
      <c r="J226" s="136"/>
      <c r="K226" s="135"/>
      <c r="L226" s="135"/>
      <c r="M226" s="137"/>
    </row>
    <row r="227" spans="1:13">
      <c r="A227" s="133"/>
      <c r="B227" s="133"/>
      <c r="C227" s="133"/>
      <c r="D227" s="134"/>
      <c r="E227" s="139" t="str">
        <f>'[2]經費累計-輸入'!E224</f>
        <v>318300</v>
      </c>
      <c r="F227" s="135">
        <f>'[2]經費累計-輸入'!F225</f>
        <v>0</v>
      </c>
      <c r="G227" s="135">
        <f>+'[2]經費累計-輸入'!I225</f>
        <v>0</v>
      </c>
      <c r="H227" s="135">
        <f>+'[2]經費累計-輸入'!L225</f>
        <v>0</v>
      </c>
      <c r="I227" s="136"/>
      <c r="J227" s="136"/>
      <c r="K227" s="135">
        <f>+'[2]經費累計-輸入'!O225</f>
        <v>0</v>
      </c>
      <c r="L227" s="135">
        <f>+'[2]經費累計-輸入'!Q225</f>
        <v>0</v>
      </c>
      <c r="M227" s="135">
        <f>+'[2]經費累計-輸入'!S225</f>
        <v>0</v>
      </c>
    </row>
    <row r="228" spans="1:13">
      <c r="A228" s="134">
        <f>'[2]經費累計-輸入'!A225</f>
        <v>7</v>
      </c>
      <c r="B228" s="134">
        <f>'[2]經費累計-輸入'!B225</f>
        <v>6</v>
      </c>
      <c r="C228" s="134">
        <f>'[2]經費累計-輸入'!C225</f>
        <v>8</v>
      </c>
      <c r="D228" s="134"/>
      <c r="E228" s="140" t="str">
        <f>'[2]經費累計-輸入'!E225</f>
        <v>接受補助建設支出</v>
      </c>
      <c r="F228" s="135">
        <f>'[2]經費累計-輸入'!G225</f>
        <v>0</v>
      </c>
      <c r="G228" s="135">
        <f>+'[2]經費累計-輸入'!J225</f>
        <v>0</v>
      </c>
      <c r="H228" s="135"/>
      <c r="I228" s="136"/>
      <c r="J228" s="136"/>
      <c r="K228" s="135">
        <f>+'[2]經費累計-輸入'!P225</f>
        <v>0</v>
      </c>
      <c r="L228" s="135">
        <f>+'[2]經費累計-輸入'!R225</f>
        <v>0</v>
      </c>
      <c r="M228" s="135">
        <f>+'[2]經費累計-輸入'!T225</f>
        <v>0</v>
      </c>
    </row>
    <row r="229" spans="1:13">
      <c r="A229" s="134"/>
      <c r="B229" s="134"/>
      <c r="C229" s="134"/>
      <c r="D229" s="134"/>
      <c r="E229" s="134"/>
      <c r="F229" s="135">
        <f>'[2]經費累計-輸入'!H225</f>
        <v>0</v>
      </c>
      <c r="G229" s="135">
        <f>+'[2]經費累計-輸入'!K225</f>
        <v>0</v>
      </c>
      <c r="H229" s="135"/>
      <c r="I229" s="136"/>
      <c r="J229" s="136"/>
      <c r="K229" s="135"/>
      <c r="L229" s="135"/>
      <c r="M229" s="137"/>
    </row>
    <row r="230" spans="1:13">
      <c r="A230" s="134"/>
      <c r="B230" s="134"/>
      <c r="C230" s="134"/>
      <c r="D230" s="134"/>
      <c r="E230" s="134"/>
      <c r="F230" s="135"/>
      <c r="G230" s="135"/>
      <c r="H230" s="135"/>
      <c r="I230" s="136"/>
      <c r="J230" s="136"/>
      <c r="K230" s="135"/>
      <c r="L230" s="135"/>
      <c r="M230" s="137"/>
    </row>
    <row r="231" spans="1:13">
      <c r="A231" s="134"/>
      <c r="B231" s="134"/>
      <c r="C231" s="134"/>
      <c r="D231" s="134"/>
      <c r="E231" s="142" t="str">
        <f>'[2]經費累計-輸入'!E228</f>
        <v>318302</v>
      </c>
      <c r="F231" s="135">
        <f>'[2]經費累計-輸入'!F229</f>
        <v>0</v>
      </c>
      <c r="G231" s="135">
        <f>+'[2]經費累計-輸入'!I229</f>
        <v>0</v>
      </c>
      <c r="H231" s="135">
        <f>+'[2]經費累計-輸入'!L229</f>
        <v>0</v>
      </c>
      <c r="I231" s="136"/>
      <c r="J231" s="136"/>
      <c r="K231" s="135">
        <f>+'[2]經費累計-輸入'!O229</f>
        <v>0</v>
      </c>
      <c r="L231" s="135">
        <f>+'[2]經費累計-輸入'!Q229</f>
        <v>0</v>
      </c>
      <c r="M231" s="135">
        <f>+'[2]經費累計-輸入'!S229</f>
        <v>0</v>
      </c>
    </row>
    <row r="232" spans="1:13">
      <c r="A232" s="134"/>
      <c r="B232" s="134"/>
      <c r="C232" s="134"/>
      <c r="D232" s="133">
        <f>'[2]經費累計-輸入'!D229</f>
        <v>1</v>
      </c>
      <c r="E232" s="143" t="s">
        <v>224</v>
      </c>
      <c r="F232" s="135">
        <f>'[2]經費累計-輸入'!G229</f>
        <v>0</v>
      </c>
      <c r="G232" s="135">
        <f>+'[2]經費累計-輸入'!J229</f>
        <v>0</v>
      </c>
      <c r="H232" s="135"/>
      <c r="I232" s="136"/>
      <c r="J232" s="136"/>
      <c r="K232" s="135">
        <f>+'[2]經費累計-輸入'!P229</f>
        <v>0</v>
      </c>
      <c r="L232" s="135">
        <f>+'[2]經費累計-輸入'!R229</f>
        <v>0</v>
      </c>
      <c r="M232" s="135">
        <f>+'[2]經費累計-輸入'!T229</f>
        <v>0</v>
      </c>
    </row>
    <row r="233" spans="1:13">
      <c r="A233" s="134"/>
      <c r="B233" s="134"/>
      <c r="C233" s="134"/>
      <c r="D233" s="134"/>
      <c r="E233" s="134"/>
      <c r="F233" s="135">
        <f>'[2]經費累計-輸入'!H229</f>
        <v>0</v>
      </c>
      <c r="G233" s="135">
        <f>+'[2]經費累計-輸入'!K229</f>
        <v>0</v>
      </c>
      <c r="H233" s="135"/>
      <c r="I233" s="136"/>
      <c r="J233" s="136"/>
      <c r="K233" s="135"/>
      <c r="L233" s="135"/>
      <c r="M233" s="137"/>
    </row>
    <row r="234" spans="1:13">
      <c r="A234" s="134"/>
      <c r="B234" s="134"/>
      <c r="C234" s="134"/>
      <c r="D234" s="134"/>
      <c r="E234" s="134"/>
      <c r="F234" s="135"/>
      <c r="G234" s="135"/>
      <c r="H234" s="135"/>
      <c r="I234" s="136"/>
      <c r="J234" s="136"/>
      <c r="K234" s="135"/>
      <c r="L234" s="135"/>
      <c r="M234" s="137"/>
    </row>
    <row r="235" spans="1:13">
      <c r="A235" s="134"/>
      <c r="B235" s="134"/>
      <c r="C235" s="134"/>
      <c r="D235" s="134"/>
      <c r="E235" s="146" t="s">
        <v>215</v>
      </c>
      <c r="F235" s="135">
        <f>'[2]經費累計-輸入'!F233</f>
        <v>0</v>
      </c>
      <c r="G235" s="135">
        <f>+'[2]經費累計-輸入'!I233</f>
        <v>0</v>
      </c>
      <c r="H235" s="135">
        <v>0</v>
      </c>
      <c r="I235" s="136"/>
      <c r="J235" s="136"/>
      <c r="K235" s="135">
        <f>+'[2]經費累計-輸入'!O233</f>
        <v>0</v>
      </c>
      <c r="L235" s="135">
        <f>+'[2]經費累計-輸入'!Q233</f>
        <v>0</v>
      </c>
      <c r="M235" s="135">
        <f>+'[2]經費累計-輸入'!S233</f>
        <v>0</v>
      </c>
    </row>
    <row r="236" spans="1:13">
      <c r="A236" s="134"/>
      <c r="B236" s="134"/>
      <c r="C236" s="134"/>
      <c r="D236" s="134"/>
      <c r="E236" s="147" t="s">
        <v>216</v>
      </c>
      <c r="F236" s="135">
        <f>'[2]經費累計-輸入'!G233</f>
        <v>0</v>
      </c>
      <c r="G236" s="135">
        <f>+'[2]經費累計-輸入'!J233</f>
        <v>0</v>
      </c>
      <c r="H236" s="135"/>
      <c r="I236" s="136"/>
      <c r="J236" s="136"/>
      <c r="K236" s="135">
        <f>+'[2]經費累計-輸入'!P233</f>
        <v>0</v>
      </c>
      <c r="L236" s="135">
        <f>+'[2]經費累計-輸入'!R233</f>
        <v>0</v>
      </c>
      <c r="M236" s="135">
        <f>+'[2]經費累計-輸入'!T233</f>
        <v>0</v>
      </c>
    </row>
    <row r="237" spans="1:13">
      <c r="A237" s="134"/>
      <c r="B237" s="134"/>
      <c r="C237" s="134"/>
      <c r="D237" s="134"/>
      <c r="E237" s="147"/>
      <c r="F237" s="135">
        <f>'[2]經費累計-輸入'!H233</f>
        <v>0</v>
      </c>
      <c r="G237" s="135">
        <f>+'[2]經費累計-輸入'!K233</f>
        <v>0</v>
      </c>
      <c r="H237" s="135"/>
      <c r="I237" s="136"/>
      <c r="J237" s="136"/>
      <c r="K237" s="135"/>
      <c r="L237" s="135"/>
      <c r="M237" s="135"/>
    </row>
    <row r="238" spans="1:13">
      <c r="A238" s="134"/>
      <c r="B238" s="134"/>
      <c r="C238" s="134"/>
      <c r="D238" s="134"/>
      <c r="E238" s="134"/>
      <c r="F238" s="135"/>
      <c r="G238" s="135"/>
      <c r="H238" s="135"/>
      <c r="I238" s="136"/>
      <c r="J238" s="136"/>
      <c r="K238" s="135"/>
      <c r="L238" s="135"/>
      <c r="M238" s="135"/>
    </row>
    <row r="239" spans="1:13">
      <c r="A239" s="134"/>
      <c r="B239" s="134"/>
      <c r="C239" s="134"/>
      <c r="D239" s="134"/>
      <c r="E239" s="146" t="s">
        <v>222</v>
      </c>
      <c r="F239" s="135">
        <f>'[2]經費累計-輸入'!F237</f>
        <v>0</v>
      </c>
      <c r="G239" s="135">
        <f>+'[2]經費累計-輸入'!I237</f>
        <v>0</v>
      </c>
      <c r="H239" s="135">
        <f>+'[2]經費累計-輸入'!L237</f>
        <v>0</v>
      </c>
      <c r="I239" s="136"/>
      <c r="J239" s="136"/>
      <c r="K239" s="135">
        <f>+'[2]經費累計-輸入'!O237</f>
        <v>0</v>
      </c>
      <c r="L239" s="135">
        <f>+'[2]經費累計-輸入'!Q237</f>
        <v>0</v>
      </c>
      <c r="M239" s="135">
        <f>+'[2]經費累計-輸入'!S237</f>
        <v>0</v>
      </c>
    </row>
    <row r="240" spans="1:13" s="138" customFormat="1">
      <c r="A240" s="134"/>
      <c r="B240" s="134"/>
      <c r="C240" s="134"/>
      <c r="D240" s="134"/>
      <c r="E240" s="147" t="s">
        <v>223</v>
      </c>
      <c r="F240" s="135">
        <f>'[2]經費累計-輸入'!G237</f>
        <v>0</v>
      </c>
      <c r="G240" s="135">
        <f>+'[2]經費累計-輸入'!J237</f>
        <v>0</v>
      </c>
      <c r="H240" s="135"/>
      <c r="I240" s="136"/>
      <c r="J240" s="136"/>
      <c r="K240" s="135">
        <f>+'[2]經費累計-輸入'!P237</f>
        <v>0</v>
      </c>
      <c r="L240" s="135">
        <f>+'[2]經費累計-輸入'!R237</f>
        <v>0</v>
      </c>
      <c r="M240" s="135">
        <f>+'[2]經費累計-輸入'!T237</f>
        <v>0</v>
      </c>
    </row>
    <row r="241" spans="1:13">
      <c r="A241" s="134"/>
      <c r="B241" s="134"/>
      <c r="C241" s="134"/>
      <c r="D241" s="134"/>
      <c r="E241" s="147"/>
      <c r="F241" s="135">
        <f>'[2]經費累計-輸入'!H237</f>
        <v>0</v>
      </c>
      <c r="G241" s="135">
        <f>+'[2]經費累計-輸入'!K237</f>
        <v>0</v>
      </c>
      <c r="H241" s="135"/>
      <c r="I241" s="136"/>
      <c r="J241" s="136"/>
      <c r="K241" s="135"/>
      <c r="L241" s="135"/>
      <c r="M241" s="137"/>
    </row>
    <row r="242" spans="1:13">
      <c r="A242" s="148"/>
      <c r="B242" s="148"/>
      <c r="C242" s="148"/>
      <c r="D242" s="148"/>
      <c r="E242" s="166"/>
      <c r="F242" s="149"/>
      <c r="G242" s="149"/>
      <c r="H242" s="149"/>
      <c r="I242" s="150"/>
      <c r="J242" s="150"/>
      <c r="K242" s="149"/>
      <c r="L242" s="149"/>
      <c r="M242" s="151"/>
    </row>
    <row r="243" spans="1:13" s="138" customFormat="1">
      <c r="A243" s="167"/>
      <c r="B243" s="167"/>
      <c r="C243" s="167"/>
      <c r="D243" s="167"/>
      <c r="E243" s="168" t="str">
        <f>'[2]經費累計-輸入'!E239</f>
        <v>425001</v>
      </c>
      <c r="F243" s="135">
        <f>'[2]經費累計-輸入'!F240</f>
        <v>0</v>
      </c>
      <c r="G243" s="135">
        <f>+'[2]經費累計-輸入'!I240</f>
        <v>0</v>
      </c>
      <c r="H243" s="135">
        <f>'[2]經費累計-輸入'!L240</f>
        <v>0</v>
      </c>
      <c r="I243" s="136"/>
      <c r="J243" s="136"/>
      <c r="K243" s="135">
        <f>+'[2]經費累計-輸入'!O240</f>
        <v>0</v>
      </c>
      <c r="L243" s="135">
        <f>+'[2]經費累計-輸入'!Q240</f>
        <v>0</v>
      </c>
      <c r="M243" s="135">
        <f>+'[2]經費累計-輸入'!S240</f>
        <v>0</v>
      </c>
    </row>
    <row r="244" spans="1:13">
      <c r="A244" s="167">
        <v>41</v>
      </c>
      <c r="B244" s="167">
        <f>'[2]經費累計-輸入'!B240</f>
        <v>5</v>
      </c>
      <c r="C244" s="167">
        <v>1</v>
      </c>
      <c r="D244" s="167">
        <v>1</v>
      </c>
      <c r="E244" s="169" t="str">
        <f>'[2]經費累計-輸入'!E240</f>
        <v>災害準備金</v>
      </c>
      <c r="F244" s="135">
        <f>'[2]經費累計-輸入'!G240</f>
        <v>0</v>
      </c>
      <c r="G244" s="135">
        <f>+'[2]經費累計-輸入'!J240</f>
        <v>0</v>
      </c>
      <c r="H244" s="135"/>
      <c r="I244" s="136"/>
      <c r="J244" s="136"/>
      <c r="K244" s="135">
        <f>+'[2]經費累計-輸入'!P240</f>
        <v>0</v>
      </c>
      <c r="L244" s="135">
        <f>+'[2]經費累計-輸入'!R240</f>
        <v>0</v>
      </c>
      <c r="M244" s="135">
        <f>+'[2]經費累計-輸入'!T240</f>
        <v>0</v>
      </c>
    </row>
    <row r="245" spans="1:13" s="138" customFormat="1">
      <c r="A245" s="167"/>
      <c r="B245" s="167"/>
      <c r="C245" s="167"/>
      <c r="D245" s="167"/>
      <c r="E245" s="170"/>
      <c r="F245" s="135">
        <f>'[2]經費累計-輸入'!H240</f>
        <v>0</v>
      </c>
      <c r="G245" s="135">
        <f>+'[2]經費累計-輸入'!K240</f>
        <v>0</v>
      </c>
      <c r="H245" s="135"/>
      <c r="I245" s="136"/>
      <c r="J245" s="136"/>
      <c r="K245" s="135"/>
      <c r="L245" s="135"/>
      <c r="M245" s="137"/>
    </row>
    <row r="246" spans="1:13" ht="13.5" customHeight="1">
      <c r="A246" s="167"/>
      <c r="B246" s="167"/>
      <c r="C246" s="167"/>
      <c r="D246" s="167"/>
      <c r="E246" s="170"/>
      <c r="F246" s="135"/>
      <c r="G246" s="135"/>
      <c r="H246" s="135"/>
      <c r="I246" s="136"/>
      <c r="J246" s="136"/>
      <c r="K246" s="135"/>
      <c r="L246" s="135"/>
      <c r="M246" s="137"/>
    </row>
    <row r="247" spans="1:13">
      <c r="A247" s="167"/>
      <c r="B247" s="167"/>
      <c r="C247" s="167"/>
      <c r="D247" s="167"/>
      <c r="E247" s="170" t="str">
        <f>'[2]經費累計-輸入'!E243</f>
        <v>0200</v>
      </c>
      <c r="F247" s="135">
        <f>'[2]經費累計-輸入'!F244</f>
        <v>0</v>
      </c>
      <c r="G247" s="135">
        <f>'[2]經費累計-輸入'!I244</f>
        <v>0</v>
      </c>
      <c r="H247" s="135">
        <f>'[2]經費累計-輸入'!L244</f>
        <v>0</v>
      </c>
      <c r="I247" s="136"/>
      <c r="J247" s="136"/>
      <c r="K247" s="135">
        <f>+'[2]經費累計-輸入'!O244</f>
        <v>0</v>
      </c>
      <c r="L247" s="135">
        <f>+'[2]經費累計-輸入'!Q244</f>
        <v>0</v>
      </c>
      <c r="M247" s="135">
        <f>+'[2]經費累計-輸入'!S244</f>
        <v>0</v>
      </c>
    </row>
    <row r="248" spans="1:13" s="138" customFormat="1">
      <c r="A248" s="167"/>
      <c r="B248" s="167"/>
      <c r="C248" s="167"/>
      <c r="D248" s="167"/>
      <c r="E248" s="170" t="str">
        <f>'[2]經費累計-輸入'!E244</f>
        <v>業務費</v>
      </c>
      <c r="F248" s="135">
        <f>'[2]經費累計-輸入'!G244</f>
        <v>0</v>
      </c>
      <c r="G248" s="135">
        <f>'[2]經費累計-輸入'!J244</f>
        <v>0</v>
      </c>
      <c r="H248" s="135"/>
      <c r="I248" s="136"/>
      <c r="J248" s="136"/>
      <c r="K248" s="135">
        <f>+'[2]經費累計-輸入'!P244</f>
        <v>0</v>
      </c>
      <c r="L248" s="135">
        <f>+'[2]經費累計-輸入'!R244</f>
        <v>0</v>
      </c>
      <c r="M248" s="135"/>
    </row>
    <row r="249" spans="1:13">
      <c r="A249" s="167"/>
      <c r="B249" s="167"/>
      <c r="C249" s="167"/>
      <c r="D249" s="167"/>
      <c r="E249" s="170"/>
      <c r="F249" s="135">
        <f>'[2]經費累計-輸入'!H244</f>
        <v>0</v>
      </c>
      <c r="G249" s="135">
        <f>'[2]經費累計-輸入'!K244</f>
        <v>0</v>
      </c>
      <c r="H249" s="135"/>
      <c r="I249" s="136"/>
      <c r="J249" s="136"/>
      <c r="K249" s="135"/>
      <c r="L249" s="135"/>
      <c r="M249" s="137"/>
    </row>
    <row r="250" spans="1:13" ht="14.25" customHeight="1">
      <c r="A250" s="167"/>
      <c r="B250" s="167"/>
      <c r="C250" s="167"/>
      <c r="D250" s="167"/>
      <c r="E250" s="170"/>
      <c r="F250" s="135"/>
      <c r="G250" s="135"/>
      <c r="H250" s="135"/>
      <c r="I250" s="136"/>
      <c r="J250" s="136"/>
      <c r="K250" s="135"/>
      <c r="L250" s="135"/>
      <c r="M250" s="137"/>
    </row>
    <row r="251" spans="1:13">
      <c r="A251" s="167"/>
      <c r="B251" s="167"/>
      <c r="C251" s="167"/>
      <c r="D251" s="167"/>
      <c r="E251" s="170" t="str">
        <f>'[2]經費累計-輸入'!E247</f>
        <v>0400</v>
      </c>
      <c r="F251" s="135">
        <f>'[2]經費累計-輸入'!F248</f>
        <v>0</v>
      </c>
      <c r="G251" s="135">
        <f>'[2]經費累計-輸入'!I248</f>
        <v>0</v>
      </c>
      <c r="H251" s="135">
        <f>'[2]經費累計-輸入'!L248</f>
        <v>0</v>
      </c>
      <c r="I251" s="136"/>
      <c r="J251" s="136"/>
      <c r="K251" s="135">
        <f>+'[2]經費累計-輸入'!O248</f>
        <v>0</v>
      </c>
      <c r="L251" s="135">
        <f>+'[2]經費累計-輸入'!Q248</f>
        <v>0</v>
      </c>
      <c r="M251" s="135">
        <f>+'[2]經費累計-輸入'!S248</f>
        <v>0</v>
      </c>
    </row>
    <row r="252" spans="1:13" s="138" customFormat="1">
      <c r="A252" s="167"/>
      <c r="B252" s="167"/>
      <c r="C252" s="167"/>
      <c r="D252" s="167"/>
      <c r="E252" s="170" t="str">
        <f>'[2]經費累計-輸入'!E248</f>
        <v>獎補助及損失</v>
      </c>
      <c r="F252" s="135">
        <f>'[2]經費累計-輸入'!G248</f>
        <v>0</v>
      </c>
      <c r="G252" s="135">
        <f>'[2]經費累計-輸入'!J248</f>
        <v>0</v>
      </c>
      <c r="H252" s="135"/>
      <c r="I252" s="136"/>
      <c r="J252" s="136"/>
      <c r="K252" s="135">
        <f>+'[2]經費累計-輸入'!P248</f>
        <v>0</v>
      </c>
      <c r="L252" s="135">
        <f>+'[2]經費累計-輸入'!R248</f>
        <v>0</v>
      </c>
      <c r="M252" s="135">
        <f>+'[2]經費累計-輸入'!T248</f>
        <v>0</v>
      </c>
    </row>
    <row r="253" spans="1:13">
      <c r="A253" s="167"/>
      <c r="B253" s="167"/>
      <c r="C253" s="167"/>
      <c r="D253" s="167"/>
      <c r="E253" s="171"/>
      <c r="F253" s="135">
        <f>'[2]經費累計-輸入'!H248</f>
        <v>0</v>
      </c>
      <c r="G253" s="135">
        <f>'[2]經費累計-輸入'!K248</f>
        <v>0</v>
      </c>
      <c r="H253" s="135"/>
      <c r="I253" s="136"/>
      <c r="J253" s="136"/>
      <c r="K253" s="135"/>
      <c r="L253" s="135"/>
      <c r="M253" s="137"/>
    </row>
    <row r="254" spans="1:13" ht="14.25" customHeight="1">
      <c r="A254" s="167"/>
      <c r="B254" s="167"/>
      <c r="C254" s="167"/>
      <c r="D254" s="167"/>
      <c r="E254" s="171"/>
      <c r="F254" s="135"/>
      <c r="G254" s="135"/>
      <c r="H254" s="135"/>
      <c r="I254" s="136"/>
      <c r="J254" s="136"/>
      <c r="K254" s="135"/>
      <c r="L254" s="135"/>
      <c r="M254" s="137"/>
    </row>
    <row r="255" spans="1:13" s="138" customFormat="1">
      <c r="A255" s="167"/>
      <c r="B255" s="167"/>
      <c r="C255" s="167"/>
      <c r="D255" s="167"/>
      <c r="E255" s="171" t="str">
        <f>'[2]經費累計-輸入'!E251</f>
        <v>0300</v>
      </c>
      <c r="F255" s="135">
        <f>'[2]經費累計-輸入'!F252</f>
        <v>0</v>
      </c>
      <c r="G255" s="135">
        <f>'[2]經費累計-輸入'!I252</f>
        <v>0</v>
      </c>
      <c r="H255" s="135">
        <f>'[2]經費累計-輸入'!L252</f>
        <v>0</v>
      </c>
      <c r="I255" s="136"/>
      <c r="J255" s="136"/>
      <c r="K255" s="135">
        <f>+'[2]經費累計-輸入'!O252</f>
        <v>0</v>
      </c>
      <c r="L255" s="135">
        <f>+'[2]經費累計-輸入'!Q252</f>
        <v>0</v>
      </c>
      <c r="M255" s="135">
        <f>+'[2]經費累計-輸入'!S252</f>
        <v>0</v>
      </c>
    </row>
    <row r="256" spans="1:13" s="138" customFormat="1">
      <c r="A256" s="167"/>
      <c r="B256" s="167"/>
      <c r="C256" s="167"/>
      <c r="D256" s="167"/>
      <c r="E256" s="171" t="str">
        <f>'[2]經費累計-輸入'!E252</f>
        <v>設備及投資</v>
      </c>
      <c r="F256" s="135">
        <f>'[2]經費累計-輸入'!G252</f>
        <v>0</v>
      </c>
      <c r="G256" s="135">
        <f>'[2]經費累計-輸入'!J252</f>
        <v>0</v>
      </c>
      <c r="H256" s="135"/>
      <c r="I256" s="136"/>
      <c r="J256" s="136"/>
      <c r="K256" s="135">
        <f>+'[2]經費累計-輸入'!P252</f>
        <v>0</v>
      </c>
      <c r="L256" s="135">
        <f>+'[2]經費累計-輸入'!R252</f>
        <v>0</v>
      </c>
      <c r="M256" s="135">
        <f>'[2]經費累計-輸入'!T252</f>
        <v>0</v>
      </c>
    </row>
    <row r="257" spans="1:13" s="138" customFormat="1">
      <c r="A257" s="167"/>
      <c r="B257" s="167"/>
      <c r="C257" s="167"/>
      <c r="D257" s="167"/>
      <c r="E257" s="171"/>
      <c r="F257" s="135">
        <f>'[2]經費累計-輸入'!H252</f>
        <v>0</v>
      </c>
      <c r="G257" s="135">
        <f>'[2]經費累計-輸入'!K252</f>
        <v>0</v>
      </c>
      <c r="H257" s="135"/>
      <c r="I257" s="136"/>
      <c r="J257" s="136"/>
      <c r="K257" s="135"/>
      <c r="L257" s="135"/>
      <c r="M257" s="137"/>
    </row>
    <row r="258" spans="1:13">
      <c r="A258" s="134"/>
      <c r="B258" s="134"/>
      <c r="C258" s="134"/>
      <c r="D258" s="134"/>
      <c r="E258" s="147"/>
      <c r="F258" s="135"/>
      <c r="G258" s="135"/>
      <c r="H258" s="135"/>
      <c r="I258" s="136"/>
      <c r="J258" s="136"/>
      <c r="K258" s="135"/>
      <c r="L258" s="135"/>
      <c r="M258" s="137"/>
    </row>
    <row r="259" spans="1:13">
      <c r="A259" s="134"/>
      <c r="B259" s="134"/>
      <c r="C259" s="134"/>
      <c r="D259" s="134"/>
      <c r="E259" s="147"/>
      <c r="F259" s="135"/>
      <c r="G259" s="135"/>
      <c r="H259" s="135"/>
      <c r="I259" s="136"/>
      <c r="J259" s="136"/>
      <c r="K259" s="135"/>
      <c r="L259" s="135"/>
      <c r="M259" s="137"/>
    </row>
    <row r="260" spans="1:13">
      <c r="A260" s="172"/>
      <c r="B260" s="173"/>
      <c r="C260" s="173"/>
      <c r="D260" s="173"/>
      <c r="E260" s="168" t="str">
        <f>+'[2]經費累計-輸入'!E255</f>
        <v>614201</v>
      </c>
      <c r="F260" s="135">
        <f>+'[2]經費累計-輸入'!F256</f>
        <v>823225</v>
      </c>
      <c r="G260" s="135">
        <f>+'[2]經費累計-輸入'!I256</f>
        <v>0</v>
      </c>
      <c r="H260" s="135">
        <f>+'[2]經費累計-輸入'!L256</f>
        <v>823225</v>
      </c>
      <c r="I260" s="136"/>
      <c r="J260" s="136"/>
      <c r="K260" s="135">
        <f>+'[2]經費累計-輸入'!O256</f>
        <v>6000</v>
      </c>
      <c r="L260" s="135">
        <f>+'[2]經費累計-輸入'!Q256</f>
        <v>0</v>
      </c>
      <c r="M260" s="135">
        <f>+'[2]經費累計-輸入'!S256</f>
        <v>0</v>
      </c>
    </row>
    <row r="261" spans="1:13" s="138" customFormat="1">
      <c r="A261" s="172">
        <v>41</v>
      </c>
      <c r="B261" s="172">
        <v>1</v>
      </c>
      <c r="C261" s="172">
        <v>1</v>
      </c>
      <c r="D261" s="172">
        <v>1</v>
      </c>
      <c r="E261" s="169" t="str">
        <f>'[2]經費累計-輸入'!E256</f>
        <v>公務人員退休及撫卹給付</v>
      </c>
      <c r="F261" s="135">
        <f>+'[2]經費累計-輸入'!G256</f>
        <v>0</v>
      </c>
      <c r="G261" s="135">
        <f>+'[2]經費累計-輸入'!J256</f>
        <v>0</v>
      </c>
      <c r="H261" s="135"/>
      <c r="I261" s="136"/>
      <c r="J261" s="136"/>
      <c r="K261" s="135">
        <f>+'[2]經費累計-輸入'!P256</f>
        <v>823225</v>
      </c>
      <c r="L261" s="135">
        <f>+'[2]經費累計-輸入'!R256</f>
        <v>0</v>
      </c>
      <c r="M261" s="135">
        <f>+'[2]經費累計-輸入'!T256</f>
        <v>0</v>
      </c>
    </row>
    <row r="262" spans="1:13" s="138" customFormat="1">
      <c r="A262" s="167"/>
      <c r="B262" s="167"/>
      <c r="C262" s="167"/>
      <c r="D262" s="167"/>
      <c r="E262" s="170"/>
      <c r="F262" s="135">
        <f>+'[2]經費累計-輸入'!H256</f>
        <v>0</v>
      </c>
      <c r="G262" s="135">
        <f>+'[2]經費累計-輸入'!K256</f>
        <v>823225</v>
      </c>
      <c r="H262" s="135"/>
      <c r="I262" s="136"/>
      <c r="J262" s="136"/>
      <c r="K262" s="135"/>
      <c r="L262" s="135"/>
      <c r="M262" s="135"/>
    </row>
    <row r="263" spans="1:13" s="138" customFormat="1">
      <c r="A263" s="167"/>
      <c r="B263" s="167"/>
      <c r="C263" s="174"/>
      <c r="D263" s="167"/>
      <c r="E263" s="175"/>
      <c r="F263" s="135"/>
      <c r="G263" s="135"/>
      <c r="H263" s="176"/>
      <c r="I263" s="136"/>
      <c r="J263" s="177"/>
      <c r="K263" s="135"/>
      <c r="L263" s="135"/>
      <c r="M263" s="135"/>
    </row>
    <row r="264" spans="1:13">
      <c r="A264" s="172" t="s">
        <v>188</v>
      </c>
      <c r="B264" s="173"/>
      <c r="C264" s="173"/>
      <c r="D264" s="172"/>
      <c r="E264" s="170" t="str">
        <f>+'[2]經費累計-輸入'!E259</f>
        <v>0100</v>
      </c>
      <c r="F264" s="135">
        <f>+'[2]經費累計-輸入'!F260</f>
        <v>811225</v>
      </c>
      <c r="G264" s="135">
        <f>+'[2]經費累計-輸入'!I260</f>
        <v>0</v>
      </c>
      <c r="H264" s="135">
        <f>+'[2]經費累計-輸入'!L260</f>
        <v>811225</v>
      </c>
      <c r="I264" s="136"/>
      <c r="J264" s="136"/>
      <c r="K264" s="135">
        <f>+'[2]經費累計-輸入'!O260</f>
        <v>0</v>
      </c>
      <c r="L264" s="135">
        <f>+'[2]經費累計-輸入'!Q260</f>
        <v>0</v>
      </c>
      <c r="M264" s="135">
        <f>+'[2]經費累計-輸入'!S260</f>
        <v>0</v>
      </c>
    </row>
    <row r="265" spans="1:13">
      <c r="A265" s="172"/>
      <c r="B265" s="172"/>
      <c r="C265" s="172"/>
      <c r="D265" s="172"/>
      <c r="E265" s="170" t="str">
        <f>+'[2]經費累計-輸入'!E260</f>
        <v>人事費</v>
      </c>
      <c r="F265" s="135">
        <f>+'[2]經費累計-輸入'!G260</f>
        <v>0</v>
      </c>
      <c r="G265" s="135">
        <f>+'[2]經費累計-輸入'!J260</f>
        <v>0</v>
      </c>
      <c r="H265" s="135"/>
      <c r="I265" s="136"/>
      <c r="J265" s="136"/>
      <c r="K265" s="135">
        <f>+'[2]經費累計-輸入'!P260</f>
        <v>811225</v>
      </c>
      <c r="L265" s="135">
        <f>+'[2]經費累計-輸入'!R260</f>
        <v>0</v>
      </c>
      <c r="M265" s="135">
        <f>+'[2]經費累計-輸入'!T260</f>
        <v>0</v>
      </c>
    </row>
    <row r="266" spans="1:13">
      <c r="A266" s="167"/>
      <c r="B266" s="167"/>
      <c r="C266" s="167"/>
      <c r="D266" s="167"/>
      <c r="E266" s="170"/>
      <c r="F266" s="135">
        <f>+'[2]經費累計-輸入'!H260</f>
        <v>0</v>
      </c>
      <c r="G266" s="135">
        <f>+'[2]經費累計-輸入'!K260</f>
        <v>811225</v>
      </c>
      <c r="H266" s="135"/>
      <c r="I266" s="136"/>
      <c r="J266" s="136"/>
      <c r="K266" s="135"/>
      <c r="L266" s="135"/>
      <c r="M266" s="137"/>
    </row>
    <row r="267" spans="1:13">
      <c r="A267" s="167"/>
      <c r="B267" s="167"/>
      <c r="C267" s="167"/>
      <c r="D267" s="167"/>
      <c r="E267" s="170"/>
      <c r="F267" s="135"/>
      <c r="G267" s="135"/>
      <c r="H267" s="135"/>
      <c r="I267" s="136"/>
      <c r="J267" s="136"/>
      <c r="K267" s="135"/>
      <c r="L267" s="135"/>
      <c r="M267" s="137"/>
    </row>
    <row r="268" spans="1:13">
      <c r="A268" s="167"/>
      <c r="B268" s="167"/>
      <c r="C268" s="167"/>
      <c r="D268" s="167"/>
      <c r="E268" s="170" t="str">
        <f>'[2]經費累計-輸入'!E263</f>
        <v>0400</v>
      </c>
      <c r="F268" s="135">
        <f>+'[2]經費累計-輸入'!F264</f>
        <v>12000</v>
      </c>
      <c r="G268" s="135">
        <f>+'[2]經費累計-輸入'!I264</f>
        <v>0</v>
      </c>
      <c r="H268" s="135">
        <f>+'[2]經費累計-輸入'!L264</f>
        <v>12000</v>
      </c>
      <c r="I268" s="136"/>
      <c r="J268" s="136"/>
      <c r="K268" s="135">
        <f>+'[2]經費累計-輸入'!O264</f>
        <v>6000</v>
      </c>
      <c r="L268" s="135">
        <f>+'[2]經費累計-輸入'!Q264</f>
        <v>0</v>
      </c>
      <c r="M268" s="135">
        <f>+'[2]經費累計-輸入'!S264</f>
        <v>0</v>
      </c>
    </row>
    <row r="269" spans="1:13">
      <c r="A269" s="167"/>
      <c r="B269" s="167"/>
      <c r="C269" s="167"/>
      <c r="D269" s="167"/>
      <c r="E269" s="170" t="str">
        <f>'[2]經費累計-輸入'!E264</f>
        <v>獎補助及損失</v>
      </c>
      <c r="F269" s="135">
        <f>+'[2]經費累計-輸入'!G264</f>
        <v>0</v>
      </c>
      <c r="G269" s="135">
        <f>+'[2]經費累計-輸入'!J264</f>
        <v>0</v>
      </c>
      <c r="H269" s="135"/>
      <c r="I269" s="136"/>
      <c r="J269" s="136"/>
      <c r="K269" s="135">
        <f>+'[2]經費累計-輸入'!P264</f>
        <v>12000</v>
      </c>
      <c r="L269" s="135">
        <f>+'[2]經費累計-輸入'!R264</f>
        <v>0</v>
      </c>
      <c r="M269" s="135">
        <f>+'[2]經費累計-輸入'!T264</f>
        <v>0</v>
      </c>
    </row>
    <row r="270" spans="1:13">
      <c r="A270" s="167"/>
      <c r="B270" s="167"/>
      <c r="C270" s="167"/>
      <c r="D270" s="167"/>
      <c r="E270" s="170"/>
      <c r="F270" s="135">
        <f>+'[2]經費累計-輸入'!H264</f>
        <v>0</v>
      </c>
      <c r="G270" s="135">
        <f>+'[2]經費累計-輸入'!K264</f>
        <v>12000</v>
      </c>
      <c r="H270" s="135"/>
      <c r="I270" s="136"/>
      <c r="J270" s="136"/>
      <c r="K270" s="135"/>
      <c r="L270" s="135"/>
      <c r="M270" s="137"/>
    </row>
    <row r="271" spans="1:13">
      <c r="A271" s="148"/>
      <c r="B271" s="148"/>
      <c r="C271" s="148"/>
      <c r="D271" s="148"/>
      <c r="E271" s="166"/>
      <c r="F271" s="149"/>
      <c r="G271" s="149"/>
      <c r="H271" s="149"/>
      <c r="I271" s="150"/>
      <c r="J271" s="150"/>
      <c r="K271" s="149"/>
      <c r="L271" s="149"/>
      <c r="M271" s="151"/>
    </row>
    <row r="272" spans="1:13">
      <c r="A272" s="134"/>
      <c r="B272" s="134"/>
      <c r="C272" s="134"/>
      <c r="D272" s="134"/>
      <c r="E272" s="147"/>
      <c r="F272" s="135"/>
      <c r="G272" s="135"/>
      <c r="H272" s="135"/>
      <c r="I272" s="136"/>
      <c r="J272" s="136"/>
      <c r="K272" s="135"/>
      <c r="L272" s="135"/>
      <c r="M272" s="137"/>
    </row>
    <row r="273" spans="1:13" s="138" customFormat="1">
      <c r="A273" s="167"/>
      <c r="B273" s="167"/>
      <c r="C273" s="167"/>
      <c r="D273" s="167"/>
      <c r="E273" s="168" t="str">
        <f>+'[2]經費累計-輸入'!E267</f>
        <v>914301</v>
      </c>
      <c r="F273" s="135">
        <f>'[2]經費累計-輸入'!F268</f>
        <v>1000213</v>
      </c>
      <c r="G273" s="135">
        <f>+'[2]經費累計-輸入'!I268</f>
        <v>0</v>
      </c>
      <c r="H273" s="135">
        <f>'[2]經費累計-輸入'!L268</f>
        <v>1000213</v>
      </c>
      <c r="I273" s="136"/>
      <c r="J273" s="136"/>
      <c r="K273" s="135">
        <f>K277+K281+K285</f>
        <v>16000</v>
      </c>
      <c r="L273" s="135">
        <f>+'[2]經費累計-輸入'!Q268</f>
        <v>0</v>
      </c>
      <c r="M273" s="135">
        <f>+'[2]經費累計-輸入'!S268</f>
        <v>9969</v>
      </c>
    </row>
    <row r="274" spans="1:13" s="138" customFormat="1">
      <c r="A274" s="167">
        <v>41</v>
      </c>
      <c r="B274" s="167">
        <v>2</v>
      </c>
      <c r="C274" s="167">
        <v>1</v>
      </c>
      <c r="D274" s="167">
        <v>1</v>
      </c>
      <c r="E274" s="169" t="str">
        <f>+'[2]經費累計-輸入'!E268</f>
        <v>公務人員福利互助補助</v>
      </c>
      <c r="F274" s="135">
        <f>'[2]經費累計-輸入'!G268</f>
        <v>0</v>
      </c>
      <c r="G274" s="135">
        <f>+'[2]經費累計-輸入'!J268</f>
        <v>0</v>
      </c>
      <c r="H274" s="135"/>
      <c r="I274" s="136"/>
      <c r="J274" s="136"/>
      <c r="K274" s="135">
        <f>+'[2]經費累計-輸入'!P268</f>
        <v>990244</v>
      </c>
      <c r="L274" s="135">
        <f>+'[2]經費累計-輸入'!R268</f>
        <v>0</v>
      </c>
      <c r="M274" s="135">
        <f>+'[2]經費累計-輸入'!T268</f>
        <v>9969</v>
      </c>
    </row>
    <row r="275" spans="1:13">
      <c r="A275" s="167"/>
      <c r="B275" s="167"/>
      <c r="C275" s="167"/>
      <c r="D275" s="167"/>
      <c r="E275" s="170"/>
      <c r="F275" s="135">
        <f>'[2]經費累計-輸入'!H268</f>
        <v>0</v>
      </c>
      <c r="G275" s="135">
        <f>+'[2]經費累計-輸入'!K268</f>
        <v>1000213</v>
      </c>
      <c r="H275" s="135"/>
      <c r="I275" s="136"/>
      <c r="J275" s="136"/>
      <c r="K275" s="135"/>
      <c r="L275" s="135"/>
      <c r="M275" s="135"/>
    </row>
    <row r="276" spans="1:13" s="138" customFormat="1">
      <c r="A276" s="167"/>
      <c r="B276" s="167"/>
      <c r="C276" s="167"/>
      <c r="D276" s="167"/>
      <c r="E276" s="170"/>
      <c r="F276" s="135"/>
      <c r="G276" s="135"/>
      <c r="H276" s="135"/>
      <c r="I276" s="136"/>
      <c r="J276" s="136"/>
      <c r="K276" s="135"/>
      <c r="L276" s="135"/>
      <c r="M276" s="135"/>
    </row>
    <row r="277" spans="1:13" s="138" customFormat="1" ht="17.25" customHeight="1">
      <c r="A277" s="172"/>
      <c r="B277" s="172"/>
      <c r="C277" s="172"/>
      <c r="D277" s="172"/>
      <c r="E277" s="170" t="str">
        <f>+'[2]經費累計-輸入'!E271</f>
        <v>0100</v>
      </c>
      <c r="F277" s="135">
        <f>'[2]經費累計-輸入'!F272</f>
        <v>908143</v>
      </c>
      <c r="G277" s="135">
        <f>+'[2]經費累計-輸入'!I272</f>
        <v>0</v>
      </c>
      <c r="H277" s="135">
        <f>'[2]經費累計-輸入'!L272</f>
        <v>908143</v>
      </c>
      <c r="I277" s="136"/>
      <c r="J277" s="136"/>
      <c r="K277" s="135">
        <f>+'[2]經費累計-輸入'!O272</f>
        <v>0</v>
      </c>
      <c r="L277" s="135">
        <f>+'[2]經費累計-輸入'!Q272</f>
        <v>0</v>
      </c>
      <c r="M277" s="135">
        <f>+'[2]經費累計-輸入'!S272</f>
        <v>9969</v>
      </c>
    </row>
    <row r="278" spans="1:13" s="138" customFormat="1" ht="14.25" customHeight="1">
      <c r="A278" s="172"/>
      <c r="B278" s="173"/>
      <c r="C278" s="173"/>
      <c r="D278" s="173"/>
      <c r="E278" s="170" t="str">
        <f>+'[2]經費累計-輸入'!E272</f>
        <v>人事費</v>
      </c>
      <c r="F278" s="135">
        <f>'[2]經費累計-輸入'!G272</f>
        <v>0</v>
      </c>
      <c r="G278" s="135">
        <f>+'[2]經費累計-輸入'!J272</f>
        <v>0</v>
      </c>
      <c r="H278" s="135"/>
      <c r="I278" s="136"/>
      <c r="J278" s="136"/>
      <c r="K278" s="135">
        <f>+'[2]經費累計-輸入'!P272</f>
        <v>898174</v>
      </c>
      <c r="L278" s="135">
        <f>+'[2]經費累計-輸入'!R272</f>
        <v>0</v>
      </c>
      <c r="M278" s="135">
        <f>+'[2]經費累計-輸入'!T272</f>
        <v>9969</v>
      </c>
    </row>
    <row r="279" spans="1:13">
      <c r="A279" s="167"/>
      <c r="B279" s="167"/>
      <c r="C279" s="167"/>
      <c r="D279" s="167"/>
      <c r="E279" s="170"/>
      <c r="F279" s="135">
        <f>'[2]經費累計-輸入'!H272</f>
        <v>0</v>
      </c>
      <c r="G279" s="135">
        <f>+'[2]經費累計-輸入'!K272</f>
        <v>908143</v>
      </c>
      <c r="H279" s="135"/>
      <c r="I279" s="136"/>
      <c r="J279" s="136"/>
      <c r="K279" s="135"/>
      <c r="L279" s="135"/>
      <c r="M279" s="135"/>
    </row>
    <row r="280" spans="1:13" s="138" customFormat="1" ht="14.25" customHeight="1">
      <c r="A280" s="172" t="s">
        <v>188</v>
      </c>
      <c r="B280" s="173"/>
      <c r="C280" s="173"/>
      <c r="D280" s="173"/>
      <c r="E280" s="170"/>
      <c r="F280" s="135"/>
      <c r="G280" s="135"/>
      <c r="H280" s="135"/>
      <c r="I280" s="136"/>
      <c r="J280" s="136"/>
      <c r="K280" s="135"/>
      <c r="L280" s="135"/>
      <c r="M280" s="135"/>
    </row>
    <row r="281" spans="1:13" s="138" customFormat="1">
      <c r="A281" s="172"/>
      <c r="B281" s="172"/>
      <c r="C281" s="172"/>
      <c r="D281" s="172"/>
      <c r="E281" s="170" t="str">
        <f>+'[2]經費累計-輸入'!E275</f>
        <v>0200</v>
      </c>
      <c r="F281" s="135">
        <f>'[2]經費累計-輸入'!F276</f>
        <v>92070</v>
      </c>
      <c r="G281" s="135">
        <f>+'[2]經費累計-輸入'!I276</f>
        <v>0</v>
      </c>
      <c r="H281" s="135">
        <f>'[2]經費累計-輸入'!L276</f>
        <v>92070</v>
      </c>
      <c r="I281" s="136"/>
      <c r="J281" s="136"/>
      <c r="K281" s="135">
        <f>+'[2]經費累計-輸入'!O276</f>
        <v>16000</v>
      </c>
      <c r="L281" s="135">
        <f>+'[2]經費累計-輸入'!Q276</f>
        <v>0</v>
      </c>
      <c r="M281" s="135">
        <f>+'[2]經費累計-輸入'!S276</f>
        <v>0</v>
      </c>
    </row>
    <row r="282" spans="1:13">
      <c r="A282" s="167"/>
      <c r="B282" s="167"/>
      <c r="C282" s="167"/>
      <c r="D282" s="167"/>
      <c r="E282" s="170" t="str">
        <f>+'[2]經費累計-輸入'!E276</f>
        <v>業務費</v>
      </c>
      <c r="F282" s="135">
        <f>'[2]經費累計-輸入'!G276</f>
        <v>0</v>
      </c>
      <c r="G282" s="135">
        <f>+'[2]經費累計-輸入'!J276</f>
        <v>0</v>
      </c>
      <c r="H282" s="135"/>
      <c r="I282" s="136"/>
      <c r="J282" s="136"/>
      <c r="K282" s="135">
        <f>+'[2]經費累計-輸入'!P276</f>
        <v>92070</v>
      </c>
      <c r="L282" s="135">
        <f>+'[2]經費累計-輸入'!R276</f>
        <v>0</v>
      </c>
      <c r="M282" s="135">
        <f>+'[2]經費累計-輸入'!T276</f>
        <v>0</v>
      </c>
    </row>
    <row r="283" spans="1:13">
      <c r="A283" s="167"/>
      <c r="B283" s="167"/>
      <c r="C283" s="167"/>
      <c r="D283" s="167"/>
      <c r="E283" s="170"/>
      <c r="F283" s="135">
        <f>'[2]經費累計-輸入'!H276</f>
        <v>0</v>
      </c>
      <c r="G283" s="135">
        <f>+'[2]經費累計-輸入'!K276</f>
        <v>92070</v>
      </c>
      <c r="H283" s="135"/>
      <c r="I283" s="136"/>
      <c r="J283" s="136"/>
      <c r="K283" s="135"/>
      <c r="L283" s="135"/>
      <c r="M283" s="135"/>
    </row>
    <row r="284" spans="1:13" s="138" customFormat="1" ht="13.5" customHeight="1">
      <c r="A284" s="167" t="s">
        <v>188</v>
      </c>
      <c r="B284" s="178"/>
      <c r="C284" s="178"/>
      <c r="D284" s="167"/>
      <c r="E284" s="170"/>
      <c r="F284" s="135"/>
      <c r="G284" s="135"/>
      <c r="H284" s="135"/>
      <c r="I284" s="136"/>
      <c r="J284" s="136"/>
      <c r="K284" s="135"/>
      <c r="L284" s="135"/>
      <c r="M284" s="135"/>
    </row>
    <row r="285" spans="1:13">
      <c r="A285" s="167"/>
      <c r="B285" s="167"/>
      <c r="C285" s="167"/>
      <c r="D285" s="167"/>
      <c r="E285" s="170" t="str">
        <f>+'[2]經費累計-輸入'!E279</f>
        <v>0400</v>
      </c>
      <c r="F285" s="135">
        <f>+'[2]經費累計-輸入'!F280</f>
        <v>0</v>
      </c>
      <c r="G285" s="135">
        <f>+'[2]經費累計-輸入'!I280</f>
        <v>0</v>
      </c>
      <c r="H285" s="135">
        <f>'[2]經費累計-輸入'!L280</f>
        <v>0</v>
      </c>
      <c r="I285" s="136"/>
      <c r="J285" s="136"/>
      <c r="K285" s="135">
        <f>+'[2]經費累計-輸入'!O280</f>
        <v>0</v>
      </c>
      <c r="L285" s="135">
        <f>+'[2]經費累計-輸入'!Q280</f>
        <v>0</v>
      </c>
      <c r="M285" s="135">
        <f>+'[2]經費累計-輸入'!S280</f>
        <v>0</v>
      </c>
    </row>
    <row r="286" spans="1:13" s="138" customFormat="1">
      <c r="A286" s="167"/>
      <c r="B286" s="167"/>
      <c r="C286" s="167"/>
      <c r="D286" s="167"/>
      <c r="E286" s="170" t="str">
        <f>'[2]經費累計-輸入'!E280</f>
        <v>獎補助及損失</v>
      </c>
      <c r="F286" s="135">
        <f>+'[2]經費累計-輸入'!G280</f>
        <v>0</v>
      </c>
      <c r="G286" s="135">
        <f>+'[2]經費累計-輸入'!J280</f>
        <v>0</v>
      </c>
      <c r="H286" s="135"/>
      <c r="I286" s="136"/>
      <c r="J286" s="136"/>
      <c r="K286" s="135">
        <f>+'[2]經費累計-輸入'!P280</f>
        <v>0</v>
      </c>
      <c r="L286" s="135">
        <f>+'[2]經費累計-輸入'!R280</f>
        <v>0</v>
      </c>
      <c r="M286" s="135">
        <f>+'[2]經費累計-輸入'!T280</f>
        <v>0</v>
      </c>
    </row>
    <row r="287" spans="1:13" s="138" customFormat="1">
      <c r="A287" s="167"/>
      <c r="B287" s="167"/>
      <c r="C287" s="167"/>
      <c r="D287" s="167"/>
      <c r="E287" s="170"/>
      <c r="F287" s="135">
        <f>+'[2]經費累計-輸入'!H280</f>
        <v>0</v>
      </c>
      <c r="G287" s="135">
        <f>+'[2]經費累計-輸入'!K280</f>
        <v>0</v>
      </c>
      <c r="H287" s="135"/>
      <c r="I287" s="136"/>
      <c r="J287" s="136"/>
      <c r="K287" s="135"/>
      <c r="L287" s="135"/>
      <c r="M287" s="135"/>
    </row>
    <row r="288" spans="1:13" s="138" customFormat="1" ht="12" customHeight="1">
      <c r="A288" s="167"/>
      <c r="B288" s="167"/>
      <c r="C288" s="167"/>
      <c r="D288" s="167"/>
      <c r="E288" s="170"/>
      <c r="F288" s="135"/>
      <c r="G288" s="135"/>
      <c r="H288" s="135"/>
      <c r="I288" s="136"/>
      <c r="J288" s="136"/>
      <c r="K288" s="135"/>
      <c r="L288" s="135"/>
      <c r="M288" s="135"/>
    </row>
    <row r="289" spans="1:13">
      <c r="A289" s="167"/>
      <c r="B289" s="167"/>
      <c r="C289" s="167"/>
      <c r="D289" s="167"/>
      <c r="E289" s="170"/>
      <c r="F289" s="135"/>
      <c r="G289" s="135"/>
      <c r="H289" s="135"/>
      <c r="I289" s="136"/>
      <c r="J289" s="136"/>
      <c r="K289" s="135"/>
      <c r="L289" s="135"/>
      <c r="M289" s="137"/>
    </row>
    <row r="290" spans="1:13" ht="14.25" customHeight="1">
      <c r="A290" s="167"/>
      <c r="B290" s="167"/>
      <c r="C290" s="167"/>
      <c r="D290" s="167"/>
      <c r="E290" s="170"/>
      <c r="F290" s="135"/>
      <c r="G290" s="135"/>
      <c r="H290" s="135"/>
      <c r="I290" s="136"/>
      <c r="J290" s="136"/>
      <c r="K290" s="135"/>
      <c r="L290" s="135"/>
      <c r="M290" s="137"/>
    </row>
    <row r="291" spans="1:13" s="138" customFormat="1" ht="17.25" customHeight="1">
      <c r="A291" s="167"/>
      <c r="B291" s="167"/>
      <c r="C291" s="167"/>
      <c r="D291" s="167"/>
      <c r="E291" s="171"/>
      <c r="F291" s="135"/>
      <c r="G291" s="135"/>
      <c r="H291" s="135"/>
      <c r="I291" s="136"/>
      <c r="J291" s="136"/>
      <c r="K291" s="135"/>
      <c r="L291" s="135"/>
      <c r="M291" s="137"/>
    </row>
    <row r="292" spans="1:13" s="138" customFormat="1" ht="18" customHeight="1">
      <c r="A292" s="167"/>
      <c r="B292" s="167"/>
      <c r="C292" s="167"/>
      <c r="D292" s="167"/>
      <c r="E292" s="179"/>
      <c r="F292" s="135"/>
      <c r="G292" s="135"/>
      <c r="H292" s="135"/>
      <c r="I292" s="136"/>
      <c r="J292" s="136"/>
      <c r="K292" s="135"/>
      <c r="L292" s="135"/>
      <c r="M292" s="137"/>
    </row>
    <row r="293" spans="1:13">
      <c r="A293" s="180"/>
      <c r="B293" s="180"/>
      <c r="C293" s="180"/>
      <c r="D293" s="180"/>
      <c r="E293" s="181" t="s">
        <v>225</v>
      </c>
      <c r="F293" s="182">
        <f>F11+F27+F75+F207</f>
        <v>271310318</v>
      </c>
      <c r="G293" s="182">
        <f>G11+G27+G75+G207</f>
        <v>5978758</v>
      </c>
      <c r="H293" s="182">
        <f>H11+H27+H75+H207</f>
        <v>146801758</v>
      </c>
      <c r="I293" s="183"/>
      <c r="J293" s="183"/>
      <c r="K293" s="182">
        <f>K11+K27+K207</f>
        <v>15847555</v>
      </c>
      <c r="L293" s="182"/>
      <c r="M293" s="182"/>
    </row>
    <row r="294" spans="1:13">
      <c r="A294" s="167"/>
      <c r="B294" s="167"/>
      <c r="C294" s="167"/>
      <c r="D294" s="167"/>
      <c r="E294" s="184"/>
      <c r="F294" s="135">
        <f>F12+F28+F76+F208</f>
        <v>0</v>
      </c>
      <c r="G294" s="135">
        <f>G12+G28+G76+G208</f>
        <v>0</v>
      </c>
      <c r="H294" s="135"/>
      <c r="I294" s="136"/>
      <c r="J294" s="136"/>
      <c r="K294" s="135">
        <f>K12+K28+K208</f>
        <v>113551910</v>
      </c>
      <c r="L294" s="135"/>
      <c r="M294" s="135">
        <f>M11+M27+M207</f>
        <v>33249848</v>
      </c>
    </row>
    <row r="295" spans="1:13">
      <c r="A295" s="167"/>
      <c r="B295" s="167"/>
      <c r="C295" s="167"/>
      <c r="D295" s="167"/>
      <c r="E295" s="167"/>
      <c r="F295" s="135">
        <f>F13+F29+F77+F209</f>
        <v>210000</v>
      </c>
      <c r="G295" s="135">
        <f>G13+G29+G77+G209</f>
        <v>277499076</v>
      </c>
      <c r="H295" s="135"/>
      <c r="I295" s="136"/>
      <c r="J295" s="136"/>
      <c r="K295" s="135"/>
      <c r="L295" s="135"/>
      <c r="M295" s="135">
        <f>M12+M28+M208</f>
        <v>7965067</v>
      </c>
    </row>
    <row r="296" spans="1:13">
      <c r="A296" s="167"/>
      <c r="B296" s="167"/>
      <c r="C296" s="167"/>
      <c r="D296" s="167"/>
      <c r="E296" s="167"/>
      <c r="F296" s="135"/>
      <c r="G296" s="135"/>
      <c r="H296" s="135"/>
      <c r="I296" s="136"/>
      <c r="J296" s="136"/>
      <c r="K296" s="135"/>
      <c r="L296" s="135"/>
      <c r="M296" s="135"/>
    </row>
    <row r="297" spans="1:13">
      <c r="A297" s="180"/>
      <c r="B297" s="180"/>
      <c r="C297" s="180"/>
      <c r="D297" s="180"/>
      <c r="E297" s="181" t="s">
        <v>226</v>
      </c>
      <c r="F297" s="182">
        <f>F143+F171+F183+F195+F227</f>
        <v>641639967</v>
      </c>
      <c r="G297" s="182">
        <f>G143+G171+G183+G195+G227</f>
        <v>0</v>
      </c>
      <c r="H297" s="182">
        <f>H143+H171+H183+H195+H227</f>
        <v>42702000</v>
      </c>
      <c r="I297" s="183"/>
      <c r="J297" s="183"/>
      <c r="K297" s="182">
        <f>K143+K171+K183+K195+K227</f>
        <v>22874336</v>
      </c>
      <c r="L297" s="182"/>
      <c r="M297" s="182">
        <f>M143+M171+M183+M195+M227</f>
        <v>17982228</v>
      </c>
    </row>
    <row r="298" spans="1:13">
      <c r="A298" s="167"/>
      <c r="B298" s="167"/>
      <c r="C298" s="167"/>
      <c r="D298" s="167"/>
      <c r="E298" s="184"/>
      <c r="F298" s="135">
        <f>F228</f>
        <v>0</v>
      </c>
      <c r="G298" s="135">
        <v>0</v>
      </c>
      <c r="H298" s="135"/>
      <c r="I298" s="136"/>
      <c r="J298" s="136"/>
      <c r="K298" s="135"/>
      <c r="L298" s="135"/>
      <c r="M298" s="135"/>
    </row>
    <row r="299" spans="1:13">
      <c r="A299" s="167"/>
      <c r="B299" s="167"/>
      <c r="C299" s="167"/>
      <c r="D299" s="167"/>
      <c r="E299" s="167"/>
      <c r="F299" s="135">
        <f>F145</f>
        <v>0</v>
      </c>
      <c r="G299" s="135">
        <f>+G145+G173+G185+G197+G229</f>
        <v>641639967</v>
      </c>
      <c r="H299" s="135"/>
      <c r="I299" s="136"/>
      <c r="J299" s="136"/>
      <c r="K299" s="135">
        <f>K144+K172+K184+K196+K228</f>
        <v>24719772</v>
      </c>
      <c r="L299" s="135"/>
      <c r="M299" s="135">
        <f>M144+M172+M184+M196+M228</f>
        <v>369183</v>
      </c>
    </row>
    <row r="300" spans="1:13">
      <c r="A300" s="185"/>
      <c r="B300" s="185"/>
      <c r="C300" s="185"/>
      <c r="D300" s="185"/>
      <c r="E300" s="185"/>
      <c r="F300" s="149"/>
      <c r="G300" s="149"/>
      <c r="H300" s="149"/>
      <c r="I300" s="150"/>
      <c r="J300" s="150"/>
      <c r="K300" s="149"/>
      <c r="L300" s="149"/>
      <c r="M300" s="149"/>
    </row>
    <row r="301" spans="1:13">
      <c r="A301" s="167"/>
      <c r="B301" s="167"/>
      <c r="C301" s="167"/>
      <c r="D301" s="167"/>
      <c r="E301" s="186" t="s">
        <v>227</v>
      </c>
      <c r="F301" s="135">
        <f t="shared" ref="F301:G303" si="0">SUM(F293,F297)</f>
        <v>912950285</v>
      </c>
      <c r="G301" s="135">
        <f t="shared" si="0"/>
        <v>5978758</v>
      </c>
      <c r="H301" s="135">
        <f>H293+H297</f>
        <v>189503758</v>
      </c>
      <c r="I301" s="136"/>
      <c r="J301" s="136"/>
      <c r="K301" s="135">
        <f>K293+K297</f>
        <v>38721891</v>
      </c>
      <c r="L301" s="135"/>
      <c r="M301" s="135">
        <f>M294+M297</f>
        <v>51232076</v>
      </c>
    </row>
    <row r="302" spans="1:13">
      <c r="A302" s="167"/>
      <c r="B302" s="167"/>
      <c r="C302" s="167"/>
      <c r="D302" s="167"/>
      <c r="E302" s="184"/>
      <c r="F302" s="135">
        <f t="shared" si="0"/>
        <v>0</v>
      </c>
      <c r="G302" s="135">
        <f t="shared" si="0"/>
        <v>0</v>
      </c>
      <c r="H302" s="135"/>
      <c r="I302" s="136"/>
      <c r="J302" s="136"/>
      <c r="K302" s="135"/>
      <c r="L302" s="135"/>
      <c r="M302" s="135">
        <f>M295+M299</f>
        <v>8334250</v>
      </c>
    </row>
    <row r="303" spans="1:13">
      <c r="A303" s="167"/>
      <c r="B303" s="167"/>
      <c r="C303" s="167"/>
      <c r="D303" s="167"/>
      <c r="E303" s="167"/>
      <c r="F303" s="135">
        <f t="shared" si="0"/>
        <v>210000</v>
      </c>
      <c r="G303" s="135">
        <f t="shared" si="0"/>
        <v>919139043</v>
      </c>
      <c r="H303" s="135"/>
      <c r="I303" s="136"/>
      <c r="J303" s="136"/>
      <c r="K303" s="135">
        <f>K294+K299</f>
        <v>138271682</v>
      </c>
      <c r="L303" s="135"/>
      <c r="M303" s="137"/>
    </row>
    <row r="304" spans="1:13">
      <c r="A304" s="167"/>
      <c r="B304" s="167"/>
      <c r="C304" s="167"/>
      <c r="D304" s="167"/>
      <c r="E304" s="167"/>
      <c r="F304" s="135"/>
      <c r="G304" s="135"/>
      <c r="H304" s="135"/>
      <c r="I304" s="136"/>
      <c r="J304" s="136"/>
      <c r="K304" s="135"/>
      <c r="L304" s="135"/>
      <c r="M304" s="137"/>
    </row>
    <row r="305" spans="1:13" s="138" customFormat="1">
      <c r="A305" s="180"/>
      <c r="B305" s="180"/>
      <c r="C305" s="180"/>
      <c r="D305" s="180"/>
      <c r="E305" s="181" t="s">
        <v>228</v>
      </c>
      <c r="F305" s="182">
        <f>F273+F260+F243</f>
        <v>1823438</v>
      </c>
      <c r="G305" s="182">
        <v>0</v>
      </c>
      <c r="H305" s="182">
        <f>H273+H260+H243</f>
        <v>1823438</v>
      </c>
      <c r="I305" s="183"/>
      <c r="J305" s="183"/>
      <c r="K305" s="182">
        <f>K273+K260+K243</f>
        <v>22000</v>
      </c>
      <c r="L305" s="182"/>
      <c r="M305" s="182">
        <f>M273+M260+M243</f>
        <v>9969</v>
      </c>
    </row>
    <row r="306" spans="1:13" s="138" customFormat="1">
      <c r="A306" s="167"/>
      <c r="B306" s="167"/>
      <c r="C306" s="167"/>
      <c r="D306" s="167"/>
      <c r="E306" s="184"/>
      <c r="F306" s="135">
        <v>0</v>
      </c>
      <c r="G306" s="135">
        <v>0</v>
      </c>
      <c r="H306" s="135"/>
      <c r="I306" s="136"/>
      <c r="J306" s="136"/>
      <c r="K306" s="135"/>
      <c r="L306" s="135"/>
      <c r="M306" s="135">
        <f>M278+M261+M244</f>
        <v>9969</v>
      </c>
    </row>
    <row r="307" spans="1:13">
      <c r="A307" s="167"/>
      <c r="B307" s="167"/>
      <c r="C307" s="167"/>
      <c r="D307" s="167"/>
      <c r="E307" s="167"/>
      <c r="F307" s="135">
        <v>0</v>
      </c>
      <c r="G307" s="135">
        <f>G275+G262+G245</f>
        <v>1823438</v>
      </c>
      <c r="H307" s="135"/>
      <c r="I307" s="136"/>
      <c r="J307" s="136"/>
      <c r="K307" s="135">
        <f>K274+K261+K244</f>
        <v>1813469</v>
      </c>
      <c r="L307" s="135"/>
      <c r="M307" s="137"/>
    </row>
    <row r="308" spans="1:13">
      <c r="A308" s="167"/>
      <c r="B308" s="167"/>
      <c r="C308" s="167"/>
      <c r="D308" s="167"/>
      <c r="E308" s="167"/>
      <c r="F308" s="135"/>
      <c r="G308" s="135"/>
      <c r="H308" s="135"/>
      <c r="I308" s="136"/>
      <c r="J308" s="136"/>
      <c r="K308" s="135"/>
      <c r="L308" s="135"/>
      <c r="M308" s="137"/>
    </row>
    <row r="309" spans="1:13">
      <c r="A309" s="180"/>
      <c r="B309" s="180"/>
      <c r="C309" s="180"/>
      <c r="D309" s="180"/>
      <c r="E309" s="181" t="s">
        <v>229</v>
      </c>
      <c r="F309" s="187">
        <f>SUM(F301,F305)</f>
        <v>914773723</v>
      </c>
      <c r="G309" s="187">
        <f>SUM(G301,G305)</f>
        <v>5978758</v>
      </c>
      <c r="H309" s="187">
        <f>SUM(H301,H305)</f>
        <v>191327196</v>
      </c>
      <c r="I309" s="188"/>
      <c r="J309" s="188"/>
      <c r="K309" s="187">
        <f>K301+K305</f>
        <v>38743891</v>
      </c>
      <c r="L309" s="187"/>
      <c r="M309" s="189">
        <f>SUM(M301,M305)</f>
        <v>51242045</v>
      </c>
    </row>
    <row r="310" spans="1:13" ht="13.5" customHeight="1">
      <c r="A310" s="167"/>
      <c r="B310" s="167"/>
      <c r="C310" s="167"/>
      <c r="D310" s="167"/>
      <c r="E310" s="184"/>
      <c r="F310" s="190">
        <f>SUM(F302,F306)</f>
        <v>0</v>
      </c>
      <c r="G310" s="190">
        <f>SUM(G302,G306)</f>
        <v>0</v>
      </c>
      <c r="H310" s="190"/>
      <c r="I310" s="191"/>
      <c r="J310" s="191"/>
      <c r="K310" s="190"/>
      <c r="L310" s="190"/>
      <c r="M310" s="192"/>
    </row>
    <row r="311" spans="1:13" s="195" customFormat="1">
      <c r="A311" s="185"/>
      <c r="B311" s="185"/>
      <c r="C311" s="185"/>
      <c r="D311" s="185"/>
      <c r="E311" s="185"/>
      <c r="F311" s="193">
        <f>SUM(F303,F307)</f>
        <v>210000</v>
      </c>
      <c r="G311" s="193">
        <f>SUM(G303,G307)</f>
        <v>920962481</v>
      </c>
      <c r="H311" s="193"/>
      <c r="I311" s="194"/>
      <c r="J311" s="194"/>
      <c r="K311" s="193">
        <f>SUM(K303,K307)</f>
        <v>140085151</v>
      </c>
      <c r="L311" s="193"/>
      <c r="M311" s="149">
        <f>SUM(M302,M306)</f>
        <v>8344219</v>
      </c>
    </row>
    <row r="312" spans="1:13" ht="16.5" customHeight="1">
      <c r="A312" s="196"/>
      <c r="B312" s="196"/>
      <c r="C312" s="196"/>
      <c r="D312" s="196"/>
      <c r="E312" s="197" t="s">
        <v>230</v>
      </c>
      <c r="F312" s="197" t="s">
        <v>231</v>
      </c>
      <c r="G312" s="177"/>
      <c r="H312" s="197" t="s">
        <v>232</v>
      </c>
      <c r="I312" s="177"/>
      <c r="J312" s="177"/>
      <c r="K312" s="177"/>
      <c r="L312" s="197" t="s">
        <v>233</v>
      </c>
      <c r="M312" s="198"/>
    </row>
    <row r="313" spans="1:13">
      <c r="A313" s="174"/>
      <c r="B313" s="174"/>
      <c r="C313" s="174"/>
      <c r="D313" s="174"/>
      <c r="E313" s="174"/>
      <c r="F313" s="177"/>
      <c r="G313" s="177"/>
      <c r="H313" s="177"/>
      <c r="I313" s="177"/>
      <c r="J313" s="177"/>
      <c r="K313" s="177"/>
      <c r="L313" s="177"/>
      <c r="M313" s="198"/>
    </row>
    <row r="314" spans="1:13">
      <c r="A314" s="174"/>
      <c r="B314" s="174"/>
      <c r="C314" s="174"/>
      <c r="D314" s="174"/>
      <c r="E314" s="199"/>
      <c r="F314" s="177"/>
      <c r="G314" s="177"/>
      <c r="H314" s="177"/>
      <c r="I314" s="177"/>
      <c r="J314" s="177"/>
      <c r="K314" s="177"/>
      <c r="L314" s="177"/>
      <c r="M314" s="198"/>
    </row>
    <row r="315" spans="1:13">
      <c r="A315" s="174"/>
      <c r="B315" s="200"/>
      <c r="C315" s="200"/>
      <c r="D315" s="174"/>
      <c r="E315" s="175"/>
      <c r="F315" s="177"/>
      <c r="G315" s="177"/>
      <c r="H315" s="177"/>
      <c r="I315" s="177"/>
      <c r="J315" s="177"/>
      <c r="K315" s="177"/>
      <c r="L315" s="177"/>
      <c r="M315" s="198"/>
    </row>
    <row r="316" spans="1:13">
      <c r="A316" s="174"/>
      <c r="B316" s="174"/>
      <c r="C316" s="174"/>
      <c r="D316" s="174"/>
      <c r="E316" s="175"/>
      <c r="F316" s="177"/>
      <c r="G316" s="177"/>
      <c r="H316" s="177"/>
      <c r="I316" s="177"/>
      <c r="J316" s="177"/>
      <c r="K316" s="177"/>
      <c r="L316" s="177"/>
      <c r="M316" s="198"/>
    </row>
    <row r="317" spans="1:13">
      <c r="A317" s="174"/>
      <c r="B317" s="174"/>
      <c r="C317" s="174"/>
      <c r="D317" s="174"/>
      <c r="E317" s="174"/>
      <c r="F317" s="177"/>
      <c r="G317" s="177"/>
      <c r="H317" s="177"/>
      <c r="I317" s="177"/>
      <c r="J317" s="177"/>
      <c r="K317" s="177"/>
      <c r="L317" s="177"/>
      <c r="M317" s="198"/>
    </row>
    <row r="318" spans="1:13">
      <c r="A318" s="174"/>
      <c r="B318" s="174"/>
      <c r="C318" s="174"/>
      <c r="D318" s="174"/>
      <c r="E318" s="174"/>
      <c r="F318" s="177"/>
      <c r="G318" s="177"/>
      <c r="H318" s="177"/>
      <c r="I318" s="177"/>
      <c r="J318" s="177"/>
      <c r="K318" s="177"/>
      <c r="L318" s="177"/>
      <c r="M318" s="198"/>
    </row>
    <row r="319" spans="1:13">
      <c r="A319" s="196"/>
      <c r="B319" s="201"/>
      <c r="C319" s="201"/>
      <c r="D319" s="201"/>
      <c r="E319" s="175"/>
      <c r="F319" s="177"/>
      <c r="G319" s="177"/>
      <c r="H319" s="177"/>
      <c r="I319" s="177"/>
      <c r="J319" s="177"/>
      <c r="K319" s="177"/>
      <c r="L319" s="177"/>
      <c r="M319" s="198"/>
    </row>
    <row r="320" spans="1:13">
      <c r="A320" s="196"/>
      <c r="B320" s="196"/>
      <c r="C320" s="196"/>
      <c r="D320" s="196"/>
      <c r="E320" s="175"/>
      <c r="F320" s="177"/>
      <c r="G320" s="177"/>
      <c r="H320" s="177"/>
      <c r="I320" s="177"/>
      <c r="J320" s="177"/>
      <c r="K320" s="177"/>
      <c r="L320" s="177"/>
      <c r="M320" s="198"/>
    </row>
    <row r="321" spans="1:13">
      <c r="A321" s="174"/>
      <c r="B321" s="174"/>
      <c r="C321" s="174"/>
      <c r="D321" s="174"/>
      <c r="E321" s="174"/>
      <c r="F321" s="177"/>
      <c r="G321" s="177"/>
      <c r="H321" s="177"/>
      <c r="I321" s="177"/>
      <c r="J321" s="177"/>
      <c r="K321" s="177"/>
      <c r="L321" s="177"/>
      <c r="M321" s="198"/>
    </row>
    <row r="322" spans="1:13">
      <c r="A322" s="174"/>
      <c r="B322" s="174"/>
      <c r="C322" s="174"/>
      <c r="D322" s="174"/>
      <c r="E322" s="174"/>
      <c r="F322" s="177"/>
      <c r="G322" s="177"/>
      <c r="H322" s="177"/>
      <c r="I322" s="177"/>
      <c r="J322" s="177"/>
      <c r="K322" s="177"/>
      <c r="L322" s="177"/>
      <c r="M322" s="198"/>
    </row>
    <row r="323" spans="1:13">
      <c r="A323" s="138"/>
      <c r="B323" s="138"/>
      <c r="C323" s="138"/>
      <c r="D323" s="138"/>
      <c r="E323" s="138"/>
      <c r="F323" s="138"/>
      <c r="G323" s="138"/>
      <c r="H323" s="138"/>
      <c r="I323" s="138"/>
      <c r="J323" s="138"/>
      <c r="K323" s="138"/>
      <c r="L323" s="138"/>
      <c r="M323" s="202"/>
    </row>
    <row r="324" spans="1:13">
      <c r="A324" s="138"/>
      <c r="B324" s="138"/>
      <c r="C324" s="138"/>
      <c r="D324" s="138"/>
      <c r="E324" s="138"/>
      <c r="F324" s="138"/>
      <c r="G324" s="138"/>
      <c r="H324" s="138"/>
      <c r="I324" s="138"/>
      <c r="J324" s="138"/>
      <c r="K324" s="138"/>
      <c r="L324" s="138"/>
      <c r="M324" s="202"/>
    </row>
    <row r="325" spans="1:13">
      <c r="A325" s="138"/>
      <c r="B325" s="138"/>
      <c r="C325" s="138"/>
      <c r="D325" s="138"/>
      <c r="E325" s="138"/>
      <c r="F325" s="138"/>
      <c r="G325" s="138"/>
      <c r="H325" s="138"/>
      <c r="I325" s="138"/>
      <c r="J325" s="138"/>
      <c r="K325" s="138"/>
      <c r="L325" s="138"/>
      <c r="M325" s="202"/>
    </row>
    <row r="326" spans="1:13">
      <c r="A326" s="138"/>
      <c r="B326" s="138"/>
      <c r="C326" s="138"/>
      <c r="D326" s="138"/>
      <c r="E326" s="138"/>
      <c r="F326" s="138"/>
      <c r="G326" s="138"/>
      <c r="H326" s="138"/>
      <c r="I326" s="138"/>
      <c r="J326" s="138"/>
      <c r="K326" s="138"/>
      <c r="L326" s="138"/>
      <c r="M326" s="202"/>
    </row>
    <row r="327" spans="1:13">
      <c r="A327" s="138"/>
      <c r="B327" s="138"/>
      <c r="C327" s="138"/>
      <c r="D327" s="138"/>
      <c r="E327" s="138"/>
      <c r="F327" s="138"/>
      <c r="G327" s="138"/>
      <c r="H327" s="138"/>
      <c r="I327" s="138"/>
      <c r="J327" s="138"/>
      <c r="K327" s="138"/>
      <c r="L327" s="138"/>
      <c r="M327" s="202"/>
    </row>
    <row r="328" spans="1:13">
      <c r="A328" s="138"/>
      <c r="B328" s="138"/>
      <c r="C328" s="138"/>
      <c r="D328" s="138"/>
      <c r="E328" s="138"/>
      <c r="F328" s="138"/>
      <c r="G328" s="138"/>
      <c r="H328" s="138"/>
      <c r="I328" s="138"/>
      <c r="J328" s="138"/>
      <c r="K328" s="138"/>
      <c r="L328" s="138"/>
      <c r="M328" s="202"/>
    </row>
    <row r="329" spans="1:13">
      <c r="A329" s="138"/>
      <c r="B329" s="138"/>
      <c r="C329" s="138"/>
      <c r="D329" s="138"/>
      <c r="E329" s="138"/>
      <c r="F329" s="138"/>
      <c r="G329" s="138"/>
      <c r="H329" s="138"/>
      <c r="I329" s="138"/>
      <c r="J329" s="138"/>
      <c r="K329" s="138"/>
      <c r="L329" s="138"/>
      <c r="M329" s="202"/>
    </row>
  </sheetData>
  <mergeCells count="9">
    <mergeCell ref="A1:M1"/>
    <mergeCell ref="A2:M2"/>
    <mergeCell ref="A3:M3"/>
    <mergeCell ref="A4:E5"/>
    <mergeCell ref="H4:H6"/>
    <mergeCell ref="I4:J5"/>
    <mergeCell ref="K4:K5"/>
    <mergeCell ref="L4:L5"/>
    <mergeCell ref="M4:M5"/>
  </mergeCells>
  <phoneticPr fontId="3" type="noConversion"/>
  <printOptions horizontalCentered="1"/>
  <pageMargins left="3.937007874015748E-2" right="0" top="0.39370078740157483" bottom="0.35433070866141736" header="0.35433070866141736" footer="0.27559055118110237"/>
  <pageSetup paperSize="9" scale="90" fitToHeight="9" orientation="landscape" blackAndWhite="1" r:id="rId1"/>
  <headerFooter alignWithMargins="0">
    <oddHeader>&amp;R全&amp;"Times New Roman,標準"&amp;N&amp;"新細明體,標準"頁&amp;"Times New Roman,標準"   &amp;"新細明體,標準"第&amp;"Times New Roman,標準"&amp;P&amp;"新細明體,標準"頁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5</vt:i4>
      </vt:variant>
    </vt:vector>
  </HeadingPairs>
  <TitlesOfParts>
    <vt:vector size="10" baseType="lpstr">
      <vt:lpstr>歲入平衡表</vt:lpstr>
      <vt:lpstr>歲出平衡表</vt:lpstr>
      <vt:lpstr>歲出現金出納表</vt:lpstr>
      <vt:lpstr>歲入現金出納表</vt:lpstr>
      <vt:lpstr>經費累計</vt:lpstr>
      <vt:lpstr>歲出平衡表!Print_Area</vt:lpstr>
      <vt:lpstr>歲出現金出納表!Print_Area</vt:lpstr>
      <vt:lpstr>歲出平衡表!Print_Titles</vt:lpstr>
      <vt:lpstr>歲出現金出納表!Print_Titles</vt:lpstr>
      <vt:lpstr>經費累計!Print_Titles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丁琦岑</dc:creator>
  <cp:lastModifiedBy>丁琦岑</cp:lastModifiedBy>
  <dcterms:created xsi:type="dcterms:W3CDTF">2016-10-26T02:04:21Z</dcterms:created>
  <dcterms:modified xsi:type="dcterms:W3CDTF">2016-10-26T02:11:55Z</dcterms:modified>
</cp:coreProperties>
</file>